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C5C" lockStructure="1"/>
  <bookViews>
    <workbookView xWindow="-15" yWindow="-15" windowWidth="9135" windowHeight="11760"/>
  </bookViews>
  <sheets>
    <sheet name="Calcula-BONUS" sheetId="7" r:id="rId1"/>
    <sheet name="Índices" sheetId="4" state="hidden" r:id="rId2"/>
  </sheets>
  <definedNames>
    <definedName name="Año">'Calcula-BONUS'!$C$13:$C$19</definedName>
    <definedName name="Año_ant_2015">'Calcula-BONUS'!$C$14:$C$19</definedName>
    <definedName name="Cotiz_ultimos_4años">'Calcula-BONUS'!$D$13:$D$16</definedName>
    <definedName name="Cotización">'Calcula-BONUS'!$D$13:$D$19</definedName>
    <definedName name="Cotización_ant_2015">'Calcula-BONUS'!$D$14:$D$19</definedName>
    <definedName name="Ultimos_4_años">'Calcula-BONUS'!$C$13:$C$16</definedName>
    <definedName name="Z_F485A19D_47A9_4608_A243_871D5714A0AC_.wvu.Rows" localSheetId="1" hidden="1">Índices!#REF!</definedName>
  </definedNames>
  <calcPr calcId="145621"/>
  <customWorkbookViews>
    <customWorkbookView name="calculadora" guid="{F485A19D-47A9-4608-A243-871D5714A0AC}" maximized="1" xWindow="1" yWindow="1" windowWidth="1280" windowHeight="812" activeSheetId="5"/>
  </customWorkbookViews>
</workbook>
</file>

<file path=xl/calcChain.xml><?xml version="1.0" encoding="utf-8"?>
<calcChain xmlns="http://schemas.openxmlformats.org/spreadsheetml/2006/main">
  <c r="F13" i="7" l="1"/>
  <c r="E19" i="7"/>
  <c r="E18" i="7" s="1"/>
  <c r="D36" i="7" l="1"/>
  <c r="D35" i="7"/>
  <c r="D34" i="7"/>
  <c r="B10" i="7"/>
  <c r="E17" i="7"/>
  <c r="E16" i="7" s="1"/>
  <c r="E15" i="7" s="1"/>
  <c r="E14" i="7" s="1"/>
  <c r="D22" i="7" s="1"/>
  <c r="D31" i="7" s="1"/>
  <c r="E21" i="7" l="1"/>
  <c r="D28" i="7"/>
  <c r="F14" i="7"/>
  <c r="F15" i="7" s="1"/>
  <c r="F16" i="7" s="1"/>
  <c r="D40" i="7" l="1"/>
  <c r="F17" i="7"/>
  <c r="D44" i="7" l="1"/>
  <c r="D41" i="7"/>
  <c r="D39" i="7"/>
  <c r="F18" i="7"/>
  <c r="F19" i="7" l="1"/>
</calcChain>
</file>

<file path=xl/sharedStrings.xml><?xml version="1.0" encoding="utf-8"?>
<sst xmlns="http://schemas.openxmlformats.org/spreadsheetml/2006/main" count="338" uniqueCount="338">
  <si>
    <t>CNAE (DIV)</t>
  </si>
  <si>
    <t>CNAE (SUB)</t>
  </si>
  <si>
    <t>CNAE (cot)</t>
  </si>
  <si>
    <t>Descripción</t>
  </si>
  <si>
    <t>II1 limite</t>
  </si>
  <si>
    <t>II2 limite</t>
  </si>
  <si>
    <t>II3 limite</t>
  </si>
  <si>
    <t>01</t>
  </si>
  <si>
    <t>0113</t>
  </si>
  <si>
    <t>Cultivo de hortalizas, raíces y tubérculos</t>
  </si>
  <si>
    <t>0119</t>
  </si>
  <si>
    <t>Otros cultivos no perennes</t>
  </si>
  <si>
    <t>0129</t>
  </si>
  <si>
    <t>Otros cultivos perennes</t>
  </si>
  <si>
    <t>0130</t>
  </si>
  <si>
    <t>Propagación de plantas</t>
  </si>
  <si>
    <t>014</t>
  </si>
  <si>
    <t>0147</t>
  </si>
  <si>
    <t>Avicultura</t>
  </si>
  <si>
    <t>015</t>
  </si>
  <si>
    <t>Producción agrícola combinada con la producción ganadera</t>
  </si>
  <si>
    <t>016</t>
  </si>
  <si>
    <t>017</t>
  </si>
  <si>
    <t>Caza, captura de animales y servicios relacionados con las mismas.</t>
  </si>
  <si>
    <t>02</t>
  </si>
  <si>
    <t>Silvicultura y explotación forestal</t>
  </si>
  <si>
    <t>03</t>
  </si>
  <si>
    <t>0322</t>
  </si>
  <si>
    <t>Acuicultura en agua dulce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</si>
  <si>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</si>
  <si>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</si>
  <si>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</si>
  <si>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</si>
  <si>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</si>
  <si>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</si>
  <si>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</si>
  <si>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0811</t>
  </si>
  <si>
    <t>Extracción de piedra ornamental y para la construcción, piedra caliza, yeso, creta y pizarra</t>
  </si>
  <si>
    <t>09</t>
  </si>
  <si>
    <t>Actividades de apoyo a las industrias extractivas</t>
  </si>
  <si>
    <t>10</t>
  </si>
  <si>
    <t>101</t>
  </si>
  <si>
    <t>Procesado y conservación de carne y elaboración de carne y elaboración de productos cárnicos</t>
  </si>
  <si>
    <t>102</t>
  </si>
  <si>
    <t>Procesado y conservación de pescados, crustáceos y moluscos</t>
  </si>
  <si>
    <t>106</t>
  </si>
  <si>
    <t>Fabricación de productos de molinería, almidones y productos amiláceos</t>
  </si>
  <si>
    <t>107</t>
  </si>
  <si>
    <t>Fabricación de productos de panadería y pastas alimenticios</t>
  </si>
  <si>
    <t>108</t>
  </si>
  <si>
    <t>Fabricación de otros productos alimenticios</t>
  </si>
  <si>
    <t>11</t>
  </si>
  <si>
    <t>Fabricación de bebidas</t>
  </si>
  <si>
    <t>12</t>
  </si>
  <si>
    <t>Industria del tabaco</t>
  </si>
  <si>
    <t>13</t>
  </si>
  <si>
    <t>1391</t>
  </si>
  <si>
    <t>Fabricación de tejidos de punto</t>
  </si>
  <si>
    <t>14</t>
  </si>
  <si>
    <t>1411</t>
  </si>
  <si>
    <t>Confección de prendas de vestir de cuero</t>
  </si>
  <si>
    <t>1420</t>
  </si>
  <si>
    <t>Fabricación de artículos de peletería</t>
  </si>
  <si>
    <t>143</t>
  </si>
  <si>
    <t>Confección de prendas de vestir de punto</t>
  </si>
  <si>
    <t>15</t>
  </si>
  <si>
    <t>Industria del cuero y del calzado</t>
  </si>
  <si>
    <t>16</t>
  </si>
  <si>
    <t>1624</t>
  </si>
  <si>
    <t>Fabricación de envases y embalajes de madera</t>
  </si>
  <si>
    <t>1629</t>
  </si>
  <si>
    <t>Fabricación de otros productos de madera; artículos de corcho, cestería y espartería</t>
  </si>
  <si>
    <t>17</t>
  </si>
  <si>
    <t>171</t>
  </si>
  <si>
    <t>Fabricación de pasta papelera, papel y cartón</t>
  </si>
  <si>
    <t>18</t>
  </si>
  <si>
    <t>Artes gráficas y reproducción de soportes grabados</t>
  </si>
  <si>
    <t>19</t>
  </si>
  <si>
    <t>Coquerías y refino de petróleo</t>
  </si>
  <si>
    <t>20</t>
  </si>
  <si>
    <t>204</t>
  </si>
  <si>
    <t>Fabricación de jabones, detergentes y otros artículos de limpieza y abrillantamiento; fabricación de perfumes y cosméticos</t>
  </si>
  <si>
    <t>206</t>
  </si>
  <si>
    <t>Fabricación de fibras artificiales y sintéticas</t>
  </si>
  <si>
    <t>21</t>
  </si>
  <si>
    <t>Fabricación de productos farmacéuticos</t>
  </si>
  <si>
    <t>22</t>
  </si>
  <si>
    <t>Fabricación de productos de caucho y plástico</t>
  </si>
  <si>
    <t>23</t>
  </si>
  <si>
    <t>231</t>
  </si>
  <si>
    <t>Fabricación de vidrio y productos de vidrio</t>
  </si>
  <si>
    <t>232</t>
  </si>
  <si>
    <t>Fabricación de productos cerámicos refractarios</t>
  </si>
  <si>
    <t>2331</t>
  </si>
  <si>
    <t>Fabricación de azulejos y baldosas de cerámica</t>
  </si>
  <si>
    <t>234</t>
  </si>
  <si>
    <t>Fabricación de otros productos cerámicos</t>
  </si>
  <si>
    <t>237</t>
  </si>
  <si>
    <t>Corte, tallado y acabado de la piedra</t>
  </si>
  <si>
    <t>24</t>
  </si>
  <si>
    <t>Metalurgia; fabricación de productos de hierro, acero y ferroleaciones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</si>
  <si>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</si>
  <si>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</si>
  <si>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</si>
  <si>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</si>
  <si>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</si>
  <si>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</si>
  <si>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</si>
  <si>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</si>
  <si>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</si>
  <si>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a motor, remolques y semirremolques</t>
  </si>
  <si>
    <t>30</t>
  </si>
  <si>
    <t>3091</t>
  </si>
  <si>
    <t>Fabricación de motocicletas</t>
  </si>
  <si>
    <t>3092</t>
  </si>
  <si>
    <t>Fabricación de bicicletas y de vehículos para personas con discapacidad</t>
  </si>
  <si>
    <t>31</t>
  </si>
  <si>
    <t>Fabricación de muebles</t>
  </si>
  <si>
    <t>32</t>
  </si>
  <si>
    <t>321</t>
  </si>
  <si>
    <t>Fabricación de artículos de joyería y artículos similares</t>
  </si>
  <si>
    <t>322</t>
  </si>
  <si>
    <t>Fabricación de instrumentos musicales</t>
  </si>
  <si>
    <t>33</t>
  </si>
  <si>
    <t>3313</t>
  </si>
  <si>
    <t>Reparación de equipos electrónicos y ópticos</t>
  </si>
  <si>
    <t>3314</t>
  </si>
  <si>
    <t>Reparación de equipos eléctricos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</si>
  <si>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</si>
  <si>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</si>
  <si>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</si>
  <si>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</si>
  <si>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</si>
  <si>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</si>
  <si>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</si>
  <si>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 tratamiento y eliminación de residuos; valorización</t>
  </si>
  <si>
    <t>39</t>
  </si>
  <si>
    <t>Actividades de descontaminación y otros servicios de gestión de residuos</t>
  </si>
  <si>
    <t>41</t>
  </si>
  <si>
    <t>411</t>
  </si>
  <si>
    <t>Promoción inmobiliaria</t>
  </si>
  <si>
    <t>42</t>
  </si>
  <si>
    <t>Ingeniería civil</t>
  </si>
  <si>
    <t>43</t>
  </si>
  <si>
    <t>Actividades de construcción especializada</t>
  </si>
  <si>
    <t>45</t>
  </si>
  <si>
    <t>452</t>
  </si>
  <si>
    <t>Mantenimiento y reparación de vehículos de motor</t>
  </si>
  <si>
    <t>454</t>
  </si>
  <si>
    <t>Venta, mantenimiento y reparación de motocicletas y de sus repuestos y accesorios</t>
  </si>
  <si>
    <t>46</t>
  </si>
  <si>
    <t>4623</t>
  </si>
  <si>
    <t>Comercio al por mayor de animales vivos</t>
  </si>
  <si>
    <t>4624</t>
  </si>
  <si>
    <t>Comercio al por mayor de cueros y pieles</t>
  </si>
  <si>
    <t>4632</t>
  </si>
  <si>
    <t>Comercio al por mayor de carne y productos cárnicos</t>
  </si>
  <si>
    <t>4638</t>
  </si>
  <si>
    <t>Comercio al por mayor de pescados, mariscos y otros productos alimenticios</t>
  </si>
  <si>
    <t>4672</t>
  </si>
  <si>
    <t>Comercio al por mayor de metales y minerales metálicos</t>
  </si>
  <si>
    <t>4673</t>
  </si>
  <si>
    <t>Comercio al por mayor de madera, materiales de construcción y aparatos sanitarios</t>
  </si>
  <si>
    <t>4674</t>
  </si>
  <si>
    <t>Comercio al por mayor de ferretería, fontanería y calefacción</t>
  </si>
  <si>
    <t>4677</t>
  </si>
  <si>
    <t>Comercio al por mayor de chatarra y productos de desecho</t>
  </si>
  <si>
    <t>4690</t>
  </si>
  <si>
    <t>Comercio al por mayor no especializado</t>
  </si>
  <si>
    <t>47</t>
  </si>
  <si>
    <t>473</t>
  </si>
  <si>
    <t>Comercio al por menor de combustible para la automoción en establecimientos especializados</t>
  </si>
  <si>
    <t>49</t>
  </si>
  <si>
    <t>494</t>
  </si>
  <si>
    <t>Transporte de mercancías por carretera y servicios de mudanza</t>
  </si>
  <si>
    <t>50</t>
  </si>
  <si>
    <t>Transporte marítimo y por vías navegables interiores</t>
  </si>
  <si>
    <t>51</t>
  </si>
  <si>
    <t>Transporte aéreo</t>
  </si>
  <si>
    <t>52</t>
  </si>
  <si>
    <t>5221</t>
  </si>
  <si>
    <t>Actividades anexas al transporte terrestre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</si>
  <si>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</si>
  <si>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</si>
  <si>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</si>
  <si>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</si>
  <si>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</si>
  <si>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</si>
  <si>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</si>
  <si>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</si>
  <si>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</si>
  <si>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</si>
  <si>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</si>
  <si>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</si>
  <si>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</si>
  <si>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</si>
  <si>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</si>
  <si>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</si>
  <si>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</si>
  <si>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64</t>
  </si>
  <si>
    <t>Servicios financieros, excepto seguros y fondos de pensiones</t>
  </si>
  <si>
    <t>65</t>
  </si>
  <si>
    <t>Seguros, reaseguros y fondos de pensión,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</si>
  <si>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</si>
  <si>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</si>
  <si>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</si>
  <si>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</si>
  <si>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</si>
  <si>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</si>
  <si>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</si>
  <si>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</si>
  <si>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</si>
  <si>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</si>
  <si>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</si>
  <si>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</si>
  <si>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</si>
  <si>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 de mercado</t>
  </si>
  <si>
    <t>74</t>
  </si>
  <si>
    <t>742</t>
  </si>
  <si>
    <t>Actividades de fotografía</t>
  </si>
  <si>
    <t>75</t>
  </si>
  <si>
    <t>Actividades veterinarias</t>
  </si>
  <si>
    <t>77</t>
  </si>
  <si>
    <t>Actividades de alquiler</t>
  </si>
  <si>
    <t>78</t>
  </si>
  <si>
    <t>781</t>
  </si>
  <si>
    <t>Actividades de las agencias de colocación</t>
  </si>
  <si>
    <t>79</t>
  </si>
  <si>
    <t>Actividades de las agencias de viajes, operadores turísticos, servicios de reservas y actividades relacionadas con los mismos</t>
  </si>
  <si>
    <t>80</t>
  </si>
  <si>
    <t>Actividades de seguridad e investigación</t>
  </si>
  <si>
    <t>81</t>
  </si>
  <si>
    <t>811</t>
  </si>
  <si>
    <t>Servicios integrales a edificios e instalaciones</t>
  </si>
  <si>
    <t>82</t>
  </si>
  <si>
    <t>8220</t>
  </si>
  <si>
    <t>Actividades de los centros de llamadas</t>
  </si>
  <si>
    <t>8292</t>
  </si>
  <si>
    <t>Actividades de envasado y empaquetado</t>
  </si>
  <si>
    <t>84</t>
  </si>
  <si>
    <t>842</t>
  </si>
  <si>
    <t>Prestaciones de servicios a la comunidad en general</t>
  </si>
  <si>
    <t>85</t>
  </si>
  <si>
    <t>Educación</t>
  </si>
  <si>
    <t>86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</si>
  <si>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</si>
  <si>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</si>
  <si>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</si>
  <si>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</si>
  <si>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</si>
  <si>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 y espectáculos</t>
  </si>
  <si>
    <t>91</t>
  </si>
  <si>
    <t>9104</t>
  </si>
  <si>
    <t>Actividades de los jardines botánicos, parques zoológicos y reservas naturales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</si>
  <si>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</si>
  <si>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</si>
  <si>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</si>
  <si>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</si>
  <si>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</si>
  <si>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</si>
  <si>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</si>
  <si>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9524</t>
  </si>
  <si>
    <t>Reparación de muebles y artículos de menaje</t>
  </si>
  <si>
    <t>96</t>
  </si>
  <si>
    <t>9602</t>
  </si>
  <si>
    <t>Peluquería y otros tratamientos de belleza</t>
  </si>
  <si>
    <t>9603</t>
  </si>
  <si>
    <t>Pompas fúnebres y actividades relacionadas</t>
  </si>
  <si>
    <t>9609</t>
  </si>
  <si>
    <t>Otros servicios personales n.c.o.p.</t>
  </si>
  <si>
    <t>97</t>
  </si>
  <si>
    <t>Actividades de los hogares como empleadores de personal doméstico</t>
  </si>
  <si>
    <t>99</t>
  </si>
  <si>
    <t>Actividades de organizaciones y organismos extraterritoriales</t>
  </si>
  <si>
    <t>CNAE cotización</t>
  </si>
  <si>
    <t>Nº máximo contingencias AT/EP - (Ii2)</t>
  </si>
  <si>
    <t>Nº máximo de contingencias IMS - (Ii3)</t>
  </si>
  <si>
    <t>Límite siniestralidad general - Ii1</t>
  </si>
  <si>
    <t>Límite siniestralidad general - Ii2</t>
  </si>
  <si>
    <t>Límite siniestralidad extrema - Ii3</t>
  </si>
  <si>
    <t>Tratamiento de semillas para reproducción</t>
  </si>
  <si>
    <t>0164</t>
  </si>
  <si>
    <t>6391</t>
  </si>
  <si>
    <t>Cotización</t>
  </si>
  <si>
    <t>Actividades de las agencias de noticias</t>
  </si>
  <si>
    <t>Valor máximo del incentivo a solicitar</t>
  </si>
  <si>
    <t>Periodo de observación actual</t>
  </si>
  <si>
    <t>Otras actividades sanitarias</t>
  </si>
  <si>
    <t>Actividades sanitarias (excepto 869)</t>
  </si>
  <si>
    <t>Transporte terrestre y por tubería (excepto 494)</t>
  </si>
  <si>
    <t>Agricultura, ganadería, caza y servicios relacionados con las mismas (excepto 0113, 0119, 0129, 0130, 014, 0147, 015, 016, 0164 y 017)</t>
  </si>
  <si>
    <t>Producción ganadera (excepto 0147)</t>
  </si>
  <si>
    <t>Actividades de apoyo a la agricultura, a la ganadería y de preparación posterior a la cosecha (excepto 0164)</t>
  </si>
  <si>
    <t>Pesca y acuicultura (excepto 0322)</t>
  </si>
  <si>
    <t>Otros industrias extractivas (excepto 0811)</t>
  </si>
  <si>
    <t>Industria de la alimentación (excepto 101, 102, 106, 107 y 108)</t>
  </si>
  <si>
    <t>Industria textil (excepto 1391)</t>
  </si>
  <si>
    <t>Confección de prendas de vestir (excepto 1411, 1420 y 143)</t>
  </si>
  <si>
    <t>Industria de la madera y del corcho, excepto muebles; cestería y espartería (excepto 1624 y 1629)</t>
  </si>
  <si>
    <t>Industria del papel (excepto 171)</t>
  </si>
  <si>
    <t>Industria química (excepto 204 y 206)</t>
  </si>
  <si>
    <t>Fabricación de otros productos minerales no metálicos (excepto 231, 232, 2331, 234 y 237)</t>
  </si>
  <si>
    <t>Fabricación de otro material de transporte (excepto 3091 y 3092)</t>
  </si>
  <si>
    <t>Otra industria manufacturera (excepto 321 y 322)</t>
  </si>
  <si>
    <t>Reparación e instalación de maquinaria y equipo (excepto 3313 y 3314)</t>
  </si>
  <si>
    <t>Construcción de edificios (excepto 411)</t>
  </si>
  <si>
    <t>Venta y reparación de vehículos de motor y motocicletas (excepto 452 y 454)</t>
  </si>
  <si>
    <t>Comercio al por mayor e intermediarios del comercio excepto de vehículos de motor y motocicletas (excepto 4623, 4624, 4632, 4638, 4672, 4673, 4674, 4677 y 4690)</t>
  </si>
  <si>
    <t>Comercio al por menor, excepto de vehículos de motor y motocicletas (excepto 473)</t>
  </si>
  <si>
    <t>Almacenamiento y actividades anexas al transporte (excepto 5221)</t>
  </si>
  <si>
    <t>Servicio de información (excepto 6391)</t>
  </si>
  <si>
    <t>Otras actividades profesionales, científicas y técnicas (excepto 742)</t>
  </si>
  <si>
    <t>Actividades relacionadas con el empleo (excepto 781)</t>
  </si>
  <si>
    <t>Servicios a edificios y actividades de jardinería (excepto 811)</t>
  </si>
  <si>
    <t>Actividades administrativas de oficina y otras actividades auxiliares a las empresas (excepto 8220 y 8292)</t>
  </si>
  <si>
    <t>Administración pública y defensa; Seguridad Social obligatoria (excepto 842)</t>
  </si>
  <si>
    <t>Actividades de bibliotecas, archivos, museos y otras actividades culturales (excepto 9104)</t>
  </si>
  <si>
    <t>Reparación de ordenadores, efectos personales y artículos de uso doméstico (excepto 9524)</t>
  </si>
  <si>
    <t>Otros servicios personales (excepto 9602, 9603 y 9609)</t>
  </si>
  <si>
    <t>* Celdas calculadas</t>
  </si>
  <si>
    <t>* Celdas a cumplimentar</t>
  </si>
  <si>
    <t>Último año en el que se pudo solicitar el BONUS</t>
  </si>
  <si>
    <t>¿Se solicitó el BONUS en ese año?</t>
  </si>
  <si>
    <t>Máxima prestación IT (AT/EP) - (Ii1)</t>
  </si>
  <si>
    <t>Cotización en el periodo de observación actual</t>
  </si>
  <si>
    <r>
      <rPr>
        <b/>
        <sz val="10"/>
        <color theme="1" tint="0.249977111117893"/>
        <rFont val="Calibri"/>
        <family val="2"/>
        <scheme val="minor"/>
      </rPr>
      <t>Paso 1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Seleccionar el CNAE de la actividad.</t>
    </r>
  </si>
  <si>
    <r>
      <rPr>
        <b/>
        <sz val="10"/>
        <color theme="1" tint="0.249977111117893"/>
        <rFont val="Calibri"/>
        <family val="2"/>
        <scheme val="minor"/>
      </rPr>
      <t>Paso 3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9.1999999999999993"/>
        <color theme="1" tint="0.249977111117893"/>
        <rFont val="Calibri"/>
        <family val="2"/>
        <scheme val="minor"/>
      </rPr>
      <t xml:space="preserve"> Cá</t>
    </r>
    <r>
      <rPr>
        <sz val="8"/>
        <color theme="1" tint="0.249977111117893"/>
        <rFont val="Calibri"/>
        <family val="2"/>
        <scheme val="minor"/>
      </rPr>
      <t>lculo del año en el que se pudo hacer la última solicitud BONUS.</t>
    </r>
  </si>
  <si>
    <r>
      <rPr>
        <b/>
        <sz val="10"/>
        <color theme="1" tint="0.249977111117893"/>
        <rFont val="Calibri"/>
        <family val="2"/>
        <scheme val="minor"/>
      </rPr>
      <t>Paso 4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Responder si se solicitó para ese año calculado el BONUS.</t>
    </r>
  </si>
  <si>
    <r>
      <rPr>
        <b/>
        <sz val="10"/>
        <color theme="1" tint="0.249977111117893"/>
        <rFont val="Calibri"/>
        <family val="2"/>
        <scheme val="minor"/>
      </rPr>
      <t>Paso 6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Cálculo de la cotización en el periodo de observación actual.</t>
    </r>
  </si>
  <si>
    <r>
      <rPr>
        <b/>
        <sz val="10"/>
        <color theme="1" tint="0.249977111117893"/>
        <rFont val="Calibri"/>
        <family val="2"/>
        <scheme val="minor"/>
      </rPr>
      <t>Paso 8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Cálculo de los valores máximos de la empresa en función de la cotización en el periodo de observación y los límites de cada índice.</t>
    </r>
  </si>
  <si>
    <r>
      <rPr>
        <b/>
        <sz val="10"/>
        <color theme="1" tint="0.249977111117893"/>
        <rFont val="Calibri"/>
        <family val="2"/>
        <scheme val="minor"/>
      </rPr>
      <t>Paso 9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Cálculo del incentivo máximo a solicitar (si no se hubiera invertido en prevención en esta cantidad el valor máximo del incentivo sería el valor total de la inversión en prevención).</t>
    </r>
  </si>
  <si>
    <r>
      <rPr>
        <b/>
        <sz val="10"/>
        <color theme="1" tint="0.249977111117893"/>
        <rFont val="Calibri"/>
        <family val="2"/>
        <scheme val="minor"/>
      </rPr>
      <t>Paso 5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Cálculo del periodo de observación actual.</t>
    </r>
  </si>
  <si>
    <r>
      <t xml:space="preserve">Calculador BONUS
</t>
    </r>
    <r>
      <rPr>
        <sz val="18"/>
        <color theme="0"/>
        <rFont val="Calibri"/>
        <family val="2"/>
        <scheme val="minor"/>
      </rPr>
      <t>Solicitud 2016</t>
    </r>
  </si>
  <si>
    <r>
      <rPr>
        <b/>
        <sz val="10"/>
        <color theme="1" tint="0.249977111117893"/>
        <rFont val="Calibri"/>
        <family val="2"/>
        <scheme val="minor"/>
      </rPr>
      <t>Paso 2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9.1999999999999993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Calibri"/>
        <family val="2"/>
        <scheme val="minor"/>
      </rPr>
      <t xml:space="preserve">Introducir los valores de las cotizaciones </t>
    </r>
    <r>
      <rPr>
        <u/>
        <sz val="8"/>
        <color theme="1" tint="0.249977111117893"/>
        <rFont val="Calibri"/>
        <family val="2"/>
        <scheme val="minor"/>
      </rPr>
      <t>empezando por 2015</t>
    </r>
    <r>
      <rPr>
        <sz val="8"/>
        <color theme="1" tint="0.249977111117893"/>
        <rFont val="Calibri"/>
        <family val="2"/>
        <scheme val="minor"/>
      </rPr>
      <t>. Si estaba de alta pero no cotizó, poner "0".</t>
    </r>
  </si>
  <si>
    <t>Período cerrado</t>
  </si>
  <si>
    <r>
      <rPr>
        <b/>
        <sz val="10"/>
        <color theme="1" tint="0.249977111117893"/>
        <rFont val="Calibri"/>
        <family val="2"/>
        <scheme val="minor"/>
      </rPr>
      <t>Paso 7</t>
    </r>
    <r>
      <rPr>
        <sz val="8"/>
        <color theme="1" tint="0.249977111117893"/>
        <rFont val="Calibri"/>
        <family val="2"/>
        <scheme val="minor"/>
      </rPr>
      <t xml:space="preserve"> </t>
    </r>
    <r>
      <rPr>
        <sz val="8"/>
        <color theme="1" tint="0.249977111117893"/>
        <rFont val="Symbol"/>
        <family val="1"/>
        <charset val="2"/>
      </rPr>
      <t>®</t>
    </r>
    <r>
      <rPr>
        <sz val="8"/>
        <color theme="1" tint="0.249977111117893"/>
        <rFont val="Calibri"/>
        <family val="2"/>
        <scheme val="minor"/>
      </rPr>
      <t xml:space="preserve"> Límites de siniestralidad en función del CNAE publicados en la Orden ESS/70/2016, de 29 de enero.</t>
    </r>
  </si>
  <si>
    <t>Rev. 31/03/2016</t>
  </si>
  <si>
    <t>Calculador disponible para empresas con volumen de cotización superior a 5.000€ durante el periodo 2015-2012, y cuyo último período de observación finalizó en 2011 o años posteriores.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</si>
</sst>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\-#,##0\ "/>
    <numFmt numFmtId="165" formatCode="#,##0.00_ ;\-#,##0.00\ "/>
    <numFmt numFmtId="166" formatCode="_-* #,##0.00\ [$€-C0A]_-;\-* #,##0.00\ [$€-C0A]_-;_-* &quot;-&quot;??\ [$€-C0A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A3263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theme="1" tint="0.249977111117893"/>
      <name val="Symbol"/>
      <family val="1"/>
      <charset val="2"/>
    </font>
    <font>
      <sz val="9.1999999999999993"/>
      <color theme="1" tint="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rgb="FFA3263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 tint="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99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2638"/>
        <bgColor indexed="64"/>
      </patternFill>
    </fill>
    <fill>
      <patternFill patternType="solid">
        <fgColor rgb="FFFFFF6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right" vertical="center"/>
      <protection locked="0" hidden="1"/>
    </xf>
    <xf numFmtId="166" fontId="2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43" fontId="2" fillId="4" borderId="1" xfId="1" applyFont="1" applyFill="1" applyBorder="1" applyAlignment="1" applyProtection="1">
      <alignment horizontal="right" vertical="center" wrapText="1"/>
      <protection locked="0"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166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2" fillId="2" borderId="1" xfId="1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165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165" fontId="18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165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 inden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 indent="18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 wrapText="1"/>
      <protection hidden="1"/>
    </xf>
  </cellXfs>
  <cellStyles count="2">
    <cellStyle name="Millares" xfId="1" builtinId="3"/>
    <cellStyle name="Normal" xfId="0" builtinId="0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rgb="FF92D050"/>
        </patternFill>
      </fill>
    </dxf>
    <dxf>
      <font>
        <color rgb="FF990000"/>
      </font>
      <fill>
        <patternFill>
          <bgColor theme="9" tint="0.79998168889431442"/>
        </patternFill>
      </fill>
    </dxf>
    <dxf>
      <fill>
        <patternFill patternType="mediumGray">
          <bgColor theme="0" tint="-0.14996795556505021"/>
        </patternFill>
      </fill>
    </dxf>
    <dxf>
      <fill>
        <patternFill patternType="lightGray">
          <fgColor auto="1"/>
          <bgColor auto="1"/>
        </patternFill>
      </fill>
    </dxf>
  </dxfs>
  <tableStyles count="0" defaultTableStyle="TableStyleMedium9" defaultPivotStyle="PivotStyleLight16"/>
  <colors>
    <mruColors>
      <color rgb="FF990000"/>
      <color rgb="FFFFFF69"/>
      <color rgb="FFA32638"/>
      <color rgb="FFFFFF0D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147816</xdr:colOff>
      <xdr:row>1</xdr:row>
      <xdr:rowOff>148301</xdr:rowOff>
    </xdr:from>
    <xdr:to>
      <xdr:col>1</xdr:col>
      <xdr:colOff>1190033</xdr:colOff>
      <xdr:row>1</xdr:row>
      <xdr:rowOff>648362</xdr:rowOff>
    </xdr:to>
    <xdr:pic>
      <xdr:nvPicPr>
        <xdr:cNvPr id="3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8" t="1241" r="-1828" b="17357"/>
        <a:stretch/>
      </xdr:blipFill>
      <xdr:spPr bwMode="auto">
        <a:xfrm>
          <a:off x="528816" y="313953"/>
          <a:ext cx="1042217" cy="500061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:G153" totalsRowShown="0" headerRowDxfId="8" dataDxfId="7">
  <autoFilter ref="A1:G153"/>
  <tableColumns count="7">
    <tableColumn id="1" name="CNAE (DIV)" dataDxfId="6"/>
    <tableColumn id="2" name="CNAE (SUB)" dataDxfId="5"/>
    <tableColumn id="3" name="CNAE (cot)" dataDxfId="4"/>
    <tableColumn id="4" name="Descripción" dataDxfId="3"/>
    <tableColumn id="6" name="II1 limite" dataDxfId="2"/>
    <tableColumn id="7" name="II2 limite" dataDxfId="1"/>
    <tableColumn id="8" name="II3 limi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showRuler="0" zoomScale="120" zoomScaleNormal="120" workbookViewId="0">
      <pane ySplit="6" topLeftCell="A7" activePane="bottomLeft" state="frozen"/>
      <selection pane="bottomLeft" activeCell="P12" sqref="P12"/>
    </sheetView>
  </sheetViews>
  <sheetFormatPr baseColWidth="10" defaultColWidth="11.42578125" defaultRowHeight="12.75" x14ac:dyDescent="0.25"/>
  <cols>
    <col min="1" max="1" width="4.7109375" style="8" customWidth="1"/>
    <col min="2" max="2" width="30.7109375" style="9" customWidth="1"/>
    <col min="3" max="3" width="12.7109375" style="9" customWidth="1"/>
    <col min="4" max="4" width="18.140625" style="22" customWidth="1"/>
    <col min="5" max="5" width="13.140625" style="32" customWidth="1"/>
    <col min="6" max="6" width="11.85546875" style="32" customWidth="1"/>
    <col min="7" max="16384" width="11.42578125" style="8"/>
  </cols>
  <sheetData>
    <row r="1" spans="1:9" ht="15" customHeight="1" x14ac:dyDescent="0.25">
      <c r="B1" s="46"/>
      <c r="C1" s="46"/>
      <c r="D1" s="46"/>
      <c r="I1" s="40" t="s">
        <v>334</v>
      </c>
    </row>
    <row r="2" spans="1:9" ht="61.5" customHeight="1" x14ac:dyDescent="0.25">
      <c r="A2" s="6"/>
      <c r="B2" s="47" t="s">
        <v>332</v>
      </c>
      <c r="C2" s="47"/>
      <c r="D2" s="47"/>
    </row>
    <row r="3" spans="1:9" s="11" customFormat="1" ht="47.25" customHeight="1" x14ac:dyDescent="0.25">
      <c r="B3" s="51" t="s">
        <v>337</v>
      </c>
      <c r="C3" s="51"/>
      <c r="D3" s="51"/>
      <c r="E3" s="32"/>
      <c r="F3" s="32"/>
    </row>
    <row r="4" spans="1:9" s="10" customFormat="1" ht="12" x14ac:dyDescent="0.25">
      <c r="A4" s="4"/>
      <c r="B4" s="48" t="s">
        <v>320</v>
      </c>
      <c r="C4" s="49"/>
      <c r="D4" s="49"/>
      <c r="E4" s="32"/>
      <c r="F4" s="32"/>
    </row>
    <row r="5" spans="1:9" s="11" customFormat="1" ht="12" x14ac:dyDescent="0.25">
      <c r="B5" s="12"/>
      <c r="C5" s="12"/>
      <c r="D5" s="17"/>
      <c r="E5" s="32"/>
      <c r="F5" s="32"/>
    </row>
    <row r="6" spans="1:9" s="10" customFormat="1" ht="12" x14ac:dyDescent="0.25">
      <c r="A6" s="4"/>
      <c r="B6" s="7" t="s">
        <v>319</v>
      </c>
      <c r="C6" s="5"/>
      <c r="D6" s="18"/>
      <c r="E6" s="32"/>
      <c r="F6" s="32"/>
    </row>
    <row r="7" spans="1:9" s="11" customFormat="1" ht="12" x14ac:dyDescent="0.25">
      <c r="B7" s="12"/>
      <c r="C7" s="12"/>
      <c r="D7" s="17"/>
      <c r="E7" s="32"/>
      <c r="F7" s="32"/>
    </row>
    <row r="8" spans="1:9" x14ac:dyDescent="0.25">
      <c r="A8" s="13"/>
      <c r="B8" s="44" t="s">
        <v>325</v>
      </c>
      <c r="C8" s="44"/>
      <c r="D8" s="44"/>
    </row>
    <row r="9" spans="1:9" ht="18" customHeight="1" x14ac:dyDescent="0.25">
      <c r="B9" s="43" t="s">
        <v>274</v>
      </c>
      <c r="C9" s="43"/>
      <c r="D9" s="19"/>
    </row>
    <row r="10" spans="1:9" ht="30" customHeight="1" x14ac:dyDescent="0.25">
      <c r="B10" s="50" t="str">
        <f>IF(D9=0,"",VLOOKUP($D$9,Índices!C:D,2,FALSE))</f>
        <v/>
      </c>
      <c r="C10" s="50"/>
      <c r="D10" s="50"/>
    </row>
    <row r="11" spans="1:9" s="11" customFormat="1" ht="12" x14ac:dyDescent="0.25">
      <c r="B11" s="12"/>
      <c r="C11" s="12"/>
      <c r="D11" s="17"/>
      <c r="E11" s="32"/>
      <c r="F11" s="32"/>
    </row>
    <row r="12" spans="1:9" s="3" customFormat="1" ht="26.25" customHeight="1" x14ac:dyDescent="0.25">
      <c r="B12" s="45" t="s">
        <v>333</v>
      </c>
      <c r="C12" s="45"/>
      <c r="D12" s="45"/>
      <c r="E12" s="33"/>
      <c r="F12" s="33"/>
    </row>
    <row r="13" spans="1:9" ht="18" customHeight="1" x14ac:dyDescent="0.25">
      <c r="B13" s="43" t="s">
        <v>283</v>
      </c>
      <c r="C13" s="41">
        <v>2015</v>
      </c>
      <c r="D13" s="20"/>
      <c r="E13" s="34"/>
      <c r="F13" s="36" t="str">
        <f t="shared" ref="F13:F19" si="0">IF(OR(E12="Período cerrado",F12="Período cerrado"),"Período cerrado","")</f>
        <v/>
      </c>
      <c r="G13" s="37">
        <v>2015</v>
      </c>
    </row>
    <row r="14" spans="1:9" ht="18" customHeight="1" x14ac:dyDescent="0.25">
      <c r="B14" s="43"/>
      <c r="C14" s="41">
        <v>2014</v>
      </c>
      <c r="D14" s="20"/>
      <c r="E14" s="34" t="str">
        <f>IF(D14&gt;5000,"Período cerrado",IF(AND(D14&lt;=5000,E15&lt;&gt;"Período cerrado",E16&lt;&gt;"Período cerrado",E17&lt;&gt;"Período cerrado",(D14+D15+D16+D17)&gt;5000),"Período cerrado",IF(AND(D14&lt;=5000,E15&lt;&gt;"Período cerrado",E16&lt;&gt;"Período cerrado",E17="Período cerrado",(D14+D15+D16)&gt;5000),"Período cerrado",IF(AND(D14&lt;=5000,E15&lt;&gt;"Período cerrado",E16="Período cerrado",(D14+D15)&gt;5000),"Período cerrado",""))))</f>
        <v/>
      </c>
      <c r="F14" s="36" t="str">
        <f t="shared" si="0"/>
        <v/>
      </c>
      <c r="G14" s="37">
        <v>2014</v>
      </c>
    </row>
    <row r="15" spans="1:9" ht="18" customHeight="1" x14ac:dyDescent="0.25">
      <c r="B15" s="43"/>
      <c r="C15" s="41">
        <v>2013</v>
      </c>
      <c r="D15" s="20"/>
      <c r="E15" s="34" t="str">
        <f>IF(D15&gt;5000,"Período cerrado",IF(AND(D15&lt;=5000,E16&lt;&gt;"Período cerrado",E17&lt;&gt;"Período cerrado",E18&lt;&gt;"Período cerrado",(D15+D16+D17+D18)&gt;5000),"Período cerrado",IF(AND(D15&lt;=5000,E16&lt;&gt;"Período cerrado",E17&lt;&gt;"Período cerrado",E18="Período cerrado",(D15+D16+D17)&gt;5000),"Período cerrado",IF(AND(D15&lt;=5000,E16&lt;&gt;"Período cerrado",E17="Período cerrado",(D15+D16)&gt;5000),"Período cerrado",""))))</f>
        <v/>
      </c>
      <c r="F15" s="36" t="str">
        <f t="shared" si="0"/>
        <v/>
      </c>
      <c r="G15" s="37">
        <v>2013</v>
      </c>
    </row>
    <row r="16" spans="1:9" ht="18" customHeight="1" x14ac:dyDescent="0.25">
      <c r="B16" s="43"/>
      <c r="C16" s="41">
        <v>2012</v>
      </c>
      <c r="D16" s="20"/>
      <c r="E16" s="34" t="str">
        <f>IF(D16&gt;5000,"Período cerrado",IF(AND(D16&lt;=5000,E17&lt;&gt;"Período cerrado",E18&lt;&gt;"Período cerrado",E19&lt;&gt;"Período cerrado",(D16+D17+D18+D19)&gt;5000),"Período cerrado",IF(AND(D16&lt;=5000,E17&lt;&gt;"Período cerrado",E18&lt;&gt;"Período cerrado",E19="Período cerrado",(D16+D17+D18)&gt;5000),"Período cerrado",IF(AND(D16&lt;=5000,E17&lt;&gt;"Período cerrado",E18="Período cerrado",(D16+D17)&gt;5000),"Período cerrado",""))))</f>
        <v/>
      </c>
      <c r="F16" s="36" t="str">
        <f t="shared" si="0"/>
        <v/>
      </c>
      <c r="G16" s="37">
        <v>2012</v>
      </c>
    </row>
    <row r="17" spans="2:9" ht="18" hidden="1" customHeight="1" x14ac:dyDescent="0.25">
      <c r="B17" s="43"/>
      <c r="C17" s="41">
        <v>2011</v>
      </c>
      <c r="D17" s="20">
        <v>5001</v>
      </c>
      <c r="E17" s="34" t="str">
        <f>IF(D17&gt;5000,"Período cerrado",IF(AND(D17&lt;=5000,E18&lt;&gt;"Período cerrado",E19&lt;&gt;"Período cerrado",(D17+D18+D19)&gt;5000),"Período cerrado",IF(AND(D17&lt;=5000,E18&lt;&gt;"Período cerrado",E19="Período cerrado",(D17+D18)&gt;5000),"Período cerrado","")))</f>
        <v>Período cerrado</v>
      </c>
      <c r="F17" s="36" t="str">
        <f t="shared" si="0"/>
        <v/>
      </c>
      <c r="G17" s="37">
        <v>2011</v>
      </c>
    </row>
    <row r="18" spans="2:9" ht="18" hidden="1" customHeight="1" x14ac:dyDescent="0.25">
      <c r="B18" s="43"/>
      <c r="C18" s="41">
        <v>2010</v>
      </c>
      <c r="D18" s="20"/>
      <c r="E18" s="34" t="str">
        <f>IF(D18&gt;5000,"Período cerrado",IF(AND(D18&lt;=5000,E19&lt;&gt;"Período cerrado",(D18+D19)&gt;5000),"Período cerrado",""))</f>
        <v/>
      </c>
      <c r="F18" s="36" t="str">
        <f t="shared" si="0"/>
        <v>Período cerrado</v>
      </c>
      <c r="G18" s="37">
        <v>2010</v>
      </c>
    </row>
    <row r="19" spans="2:9" ht="18" hidden="1" customHeight="1" x14ac:dyDescent="0.25">
      <c r="B19" s="43"/>
      <c r="C19" s="41">
        <v>2009</v>
      </c>
      <c r="D19" s="20"/>
      <c r="E19" s="34" t="str">
        <f>IF(D19&gt;5000,"Período cerrado","")</f>
        <v/>
      </c>
      <c r="F19" s="36" t="str">
        <f t="shared" si="0"/>
        <v>Período cerrado</v>
      </c>
      <c r="G19" s="37">
        <v>2009</v>
      </c>
    </row>
    <row r="20" spans="2:9" s="11" customFormat="1" ht="12" x14ac:dyDescent="0.25">
      <c r="B20" s="12"/>
      <c r="C20" s="12"/>
      <c r="D20" s="17"/>
      <c r="E20" s="32"/>
      <c r="F20" s="38"/>
      <c r="G20" s="39"/>
    </row>
    <row r="21" spans="2:9" ht="15" customHeight="1" x14ac:dyDescent="0.25">
      <c r="B21" s="44" t="s">
        <v>326</v>
      </c>
      <c r="C21" s="44"/>
      <c r="D21" s="44"/>
      <c r="E21" s="42" t="str">
        <f>IF(D22="Nota:","Las cotizaciones registradas no permiten calcular si el periodo de observación coincide con el máximo establecido para la solicitud de 2016. Puede acudir a cualquiera de nuestros centros para realizar un estudio personalizado.","")</f>
        <v/>
      </c>
      <c r="F21" s="42"/>
      <c r="G21" s="42"/>
      <c r="H21" s="42"/>
      <c r="I21" s="29"/>
    </row>
    <row r="22" spans="2:9" s="14" customFormat="1" ht="18" customHeight="1" x14ac:dyDescent="0.25">
      <c r="B22" s="43" t="s">
        <v>321</v>
      </c>
      <c r="C22" s="43"/>
      <c r="D22" s="21">
        <f>IF(COUNTIF(E13:E19,"Período cerrado")&gt;0,1+(VLOOKUP($I$1,E13:G19,3,FALSE)),IF(AND(COUNT(Cotiz_ultimos_4años)=4,SUM(Cotiz_ultimos_4años)&gt;=250),"Nota:","Ninguno"))</f>
        <v>2012</v>
      </c>
      <c r="E22" s="42"/>
      <c r="F22" s="42"/>
      <c r="G22" s="42"/>
      <c r="H22" s="42"/>
      <c r="I22" s="29"/>
    </row>
    <row r="23" spans="2:9" s="11" customFormat="1" ht="15.75" customHeight="1" x14ac:dyDescent="0.25">
      <c r="B23" s="12"/>
      <c r="C23" s="12"/>
      <c r="D23" s="17"/>
      <c r="E23" s="42"/>
      <c r="F23" s="42"/>
      <c r="G23" s="42"/>
      <c r="H23" s="42"/>
      <c r="I23" s="29"/>
    </row>
    <row r="24" spans="2:9" x14ac:dyDescent="0.25">
      <c r="B24" s="45" t="s">
        <v>327</v>
      </c>
      <c r="C24" s="45"/>
      <c r="D24" s="45"/>
      <c r="E24" s="29"/>
      <c r="F24" s="29"/>
      <c r="G24" s="29"/>
      <c r="H24" s="29"/>
      <c r="I24" s="29"/>
    </row>
    <row r="25" spans="2:9" ht="18" customHeight="1" x14ac:dyDescent="0.25">
      <c r="B25" s="43" t="s">
        <v>322</v>
      </c>
      <c r="C25" s="43"/>
      <c r="D25" s="23"/>
    </row>
    <row r="26" spans="2:9" s="11" customFormat="1" ht="12" x14ac:dyDescent="0.25">
      <c r="B26" s="12"/>
      <c r="C26" s="12"/>
      <c r="D26" s="17"/>
      <c r="E26" s="32"/>
      <c r="F26" s="32"/>
    </row>
    <row r="27" spans="2:9" x14ac:dyDescent="0.25">
      <c r="B27" s="44" t="s">
        <v>331</v>
      </c>
      <c r="C27" s="44"/>
      <c r="D27" s="44"/>
    </row>
    <row r="28" spans="2:9" ht="30" customHeight="1" x14ac:dyDescent="0.25">
      <c r="B28" s="43" t="s">
        <v>286</v>
      </c>
      <c r="C28" s="43"/>
      <c r="D28" s="24" t="str">
        <f>IF(COUNT(Cotización)=0,"",
IF(D22="Nota:","Ver nota",IF(D22=C13,IF(D13&gt;5000,C13,"Cotización insuficiente"),IF(D22=C14,IF(D14+D13&gt;5000,CONCATENATE(C14,"-",C13),"Cotización insuficiente"),IF(D22=C15,IF(D15+D14+D13&gt;5000,CONCATENATE(C15,"-",C13),"Cotización insuficiente"),IF(D22=C16,IF(D16+D15+D14+D13&gt;5000,CONCATENATE(C16,"-",C13),"Cotización insuficiente"),IF(OR(D22="Ninguno",D22=C17,D22=C18,D22=C19),IF(SUM(Cotiz_ultimos_4años)&gt;5000,CONCATENATE(C16,"-",C13),"Cotización insuficiente"))))))))</f>
        <v>Cotización insuficiente</v>
      </c>
    </row>
    <row r="29" spans="2:9" s="11" customFormat="1" ht="12" x14ac:dyDescent="0.25">
      <c r="B29" s="12"/>
      <c r="C29" s="12"/>
      <c r="D29" s="17"/>
      <c r="E29" s="32"/>
      <c r="F29" s="32"/>
    </row>
    <row r="30" spans="2:9" x14ac:dyDescent="0.25">
      <c r="B30" s="44" t="s">
        <v>328</v>
      </c>
      <c r="C30" s="44"/>
      <c r="D30" s="44"/>
    </row>
    <row r="31" spans="2:9" ht="30" customHeight="1" x14ac:dyDescent="0.25">
      <c r="B31" s="43" t="s">
        <v>324</v>
      </c>
      <c r="C31" s="43"/>
      <c r="D31" s="25" t="str">
        <f>IF(COUNT(Cotización)=0,"",IF(D22="Nota:","Ver nota",IF(D22=C13,IF(D13&gt;5000,D13,"Cotización insuficiente"),IF(D22=C14,IF(D14+D13&gt;5000,D14+D13,"Cotización insuficiente"),IF(D22=C15,IF(D15+D14+D13&gt;5000,D15+D14+D13,"Cotización insuficiente"),IF(D22=C16,IF(D16+D15+D14+D13&gt;5000,D16+D15+D14+D13,"Cotización insuficiente"),IF(OR(D22="Ninguno",D22=C17,D22=C18,D22=C19),IF(SUM(Cotiz_ultimos_4años)&gt;5000,SUM(Cotiz_ultimos_4años),"Cotización insuficiente"))))))))</f>
        <v>Cotización insuficiente</v>
      </c>
    </row>
    <row r="32" spans="2:9" s="11" customFormat="1" ht="12" x14ac:dyDescent="0.25">
      <c r="B32" s="12"/>
      <c r="C32" s="12"/>
      <c r="D32" s="17"/>
      <c r="E32" s="32"/>
      <c r="F32" s="32"/>
    </row>
    <row r="33" spans="2:6" ht="29.25" customHeight="1" x14ac:dyDescent="0.25">
      <c r="B33" s="45" t="s">
        <v>335</v>
      </c>
      <c r="C33" s="45"/>
      <c r="D33" s="45"/>
    </row>
    <row r="34" spans="2:6" ht="18" customHeight="1" x14ac:dyDescent="0.25">
      <c r="B34" s="43" t="s">
        <v>277</v>
      </c>
      <c r="C34" s="43"/>
      <c r="D34" s="26" t="str">
        <f>IF(D9=0,"",VLOOKUP($D$9,Índices!$C:$G,3,FALSE))</f>
        <v/>
      </c>
    </row>
    <row r="35" spans="2:6" ht="18" customHeight="1" x14ac:dyDescent="0.25">
      <c r="B35" s="43" t="s">
        <v>278</v>
      </c>
      <c r="C35" s="43"/>
      <c r="D35" s="26" t="str">
        <f>IF(D9=0,"",VLOOKUP($D$9,Índices!$C:$G,4,FALSE))</f>
        <v/>
      </c>
    </row>
    <row r="36" spans="2:6" ht="18" customHeight="1" x14ac:dyDescent="0.25">
      <c r="B36" s="43" t="s">
        <v>279</v>
      </c>
      <c r="C36" s="43"/>
      <c r="D36" s="26" t="str">
        <f>IF(D9=0,"",VLOOKUP($D$9,Índices!$C:$G,5,FALSE))</f>
        <v/>
      </c>
    </row>
    <row r="37" spans="2:6" s="11" customFormat="1" ht="12" x14ac:dyDescent="0.25">
      <c r="B37" s="12"/>
      <c r="C37" s="12"/>
      <c r="D37" s="17"/>
      <c r="E37" s="32"/>
      <c r="F37" s="32"/>
    </row>
    <row r="38" spans="2:6" ht="30" customHeight="1" x14ac:dyDescent="0.25">
      <c r="B38" s="45" t="s">
        <v>329</v>
      </c>
      <c r="C38" s="45"/>
      <c r="D38" s="45"/>
    </row>
    <row r="39" spans="2:6" ht="18" customHeight="1" x14ac:dyDescent="0.25">
      <c r="B39" s="43" t="s">
        <v>323</v>
      </c>
      <c r="C39" s="43"/>
      <c r="D39" s="30" t="str">
        <f>IF(COUNT(Cotización)=0,"",
IF(D22="Nota:","Ver nota",
IF(D28="Cotización insuficiente","No procede",D34*$D$31/100)))</f>
        <v>No procede</v>
      </c>
    </row>
    <row r="40" spans="2:6" ht="18" customHeight="1" x14ac:dyDescent="0.25">
      <c r="B40" s="43" t="s">
        <v>275</v>
      </c>
      <c r="C40" s="43"/>
      <c r="D40" s="31" t="str">
        <f>IF(COUNT(Cotización)=0,"",IF(D22="Nota:","Ver nota",
IF(D28="Cotización insuficiente","No procede",INT(D35*$D$31/10000))))</f>
        <v>No procede</v>
      </c>
    </row>
    <row r="41" spans="2:6" ht="18" customHeight="1" x14ac:dyDescent="0.25">
      <c r="B41" s="43" t="s">
        <v>276</v>
      </c>
      <c r="C41" s="43"/>
      <c r="D41" s="31" t="str">
        <f>IF(COUNT(Cotización)=0,"",IF(D22="Nota:","Ver nota",
IF(D28="Cotización insuficiente","No procede",INT(D36*$D$31/1000000))))</f>
        <v>No procede</v>
      </c>
    </row>
    <row r="42" spans="2:6" s="11" customFormat="1" ht="12" x14ac:dyDescent="0.25">
      <c r="B42" s="12"/>
      <c r="C42" s="12"/>
      <c r="D42" s="17"/>
      <c r="E42" s="32"/>
      <c r="F42" s="32"/>
    </row>
    <row r="43" spans="2:6" ht="38.25" customHeight="1" x14ac:dyDescent="0.25">
      <c r="B43" s="45" t="s">
        <v>330</v>
      </c>
      <c r="C43" s="45"/>
      <c r="D43" s="45"/>
    </row>
    <row r="44" spans="2:6" ht="18" customHeight="1" x14ac:dyDescent="0.25">
      <c r="B44" s="43" t="s">
        <v>285</v>
      </c>
      <c r="C44" s="43"/>
      <c r="D44" s="26" t="str">
        <f>IF(COUNT(Cotización)=0,"",
IF(D22="Nota:","Ver nota",IF(D28="Cotización insuficiente","No procede",IF(D25="SI",D31*0.1,D31*0.05))))</f>
        <v>No procede</v>
      </c>
    </row>
    <row r="45" spans="2:6" s="11" customFormat="1" ht="12" x14ac:dyDescent="0.25">
      <c r="B45" s="12"/>
      <c r="C45" s="12"/>
      <c r="D45" s="17"/>
      <c r="E45" s="32"/>
      <c r="F45" s="32"/>
    </row>
    <row r="46" spans="2:6" s="15" customFormat="1" x14ac:dyDescent="0.25">
      <c r="B46" s="28" t="s">
        <v>336</v>
      </c>
      <c r="C46" s="16"/>
      <c r="D46" s="27"/>
      <c r="E46" s="35"/>
      <c r="F46" s="35"/>
    </row>
  </sheetData>
  <sheetProtection password="FC5C" sheet="1" objects="1" scenarios="1"/>
  <mergeCells count="28">
    <mergeCell ref="B1:D1"/>
    <mergeCell ref="B2:D2"/>
    <mergeCell ref="B28:C28"/>
    <mergeCell ref="B4:D4"/>
    <mergeCell ref="B8:D8"/>
    <mergeCell ref="B9:C9"/>
    <mergeCell ref="B10:D10"/>
    <mergeCell ref="B12:D12"/>
    <mergeCell ref="B21:D21"/>
    <mergeCell ref="B22:C22"/>
    <mergeCell ref="B24:D24"/>
    <mergeCell ref="B25:C25"/>
    <mergeCell ref="B27:D27"/>
    <mergeCell ref="B13:B19"/>
    <mergeCell ref="B3:D3"/>
    <mergeCell ref="E21:H23"/>
    <mergeCell ref="B44:C44"/>
    <mergeCell ref="B30:D30"/>
    <mergeCell ref="B31:C31"/>
    <mergeCell ref="B33:D33"/>
    <mergeCell ref="B34:C34"/>
    <mergeCell ref="B35:C35"/>
    <mergeCell ref="B36:C36"/>
    <mergeCell ref="B38:D38"/>
    <mergeCell ref="B39:C39"/>
    <mergeCell ref="B40:C40"/>
    <mergeCell ref="B41:C41"/>
    <mergeCell ref="B43:D43"/>
  </mergeCells>
  <conditionalFormatting sqref="D13:D19">
    <cfRule type="expression" dxfId="12" priority="16">
      <formula>$E13="Período cerrado"</formula>
    </cfRule>
    <cfRule type="expression" dxfId="11" priority="2">
      <formula>$F13="Período cerrado"</formula>
    </cfRule>
  </conditionalFormatting>
  <conditionalFormatting sqref="E13:E19">
    <cfRule type="cellIs" dxfId="10" priority="11" operator="equal">
      <formula>"Período cerrado"</formula>
    </cfRule>
  </conditionalFormatting>
  <conditionalFormatting sqref="E21:H23">
    <cfRule type="expression" dxfId="9" priority="1">
      <formula>$D$22="Nota:"</formula>
    </cfRule>
  </conditionalFormatting>
  <dataValidations count="1">
    <dataValidation type="list" allowBlank="1" showInputMessage="1" showErrorMessage="1" sqref="D25">
      <formula1>"SI,NO"</formula1>
    </dataValidation>
  </dataValidations>
  <pageMargins left="0.19685039370078741" right="7.874015748031496E-2" top="0.74803149606299213" bottom="0.47244094488188981" header="0.31496062992125984" footer="0.31496062992125984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cionar CNAE">
          <x14:formula1>
            <xm:f>Índices!$C$2:$C$153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activeCell="J8" sqref="J8"/>
    </sheetView>
  </sheetViews>
  <sheetFormatPr baseColWidth="10" defaultRowHeight="15" x14ac:dyDescent="0.25"/>
  <cols>
    <col min="1" max="1" width="11.7109375" style="1" customWidth="1"/>
    <col min="2" max="3" width="12" style="1" customWidth="1"/>
    <col min="4" max="4" width="61.5703125" style="2" customWidth="1"/>
    <col min="5" max="5" width="11.85546875" style="2" customWidth="1"/>
    <col min="6" max="7" width="10" style="2" customWidth="1"/>
    <col min="8" max="8" width="10.42578125" style="2" customWidth="1"/>
    <col min="9" max="9" width="11.42578125" style="2"/>
    <col min="10" max="10" width="34.7109375" style="2" customWidth="1"/>
    <col min="11" max="16384" width="11.425781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0" x14ac:dyDescent="0.25">
      <c r="A2" s="1">
        <v>1</v>
      </c>
      <c r="B2" s="1">
        <v>0</v>
      </c>
      <c r="C2" s="1" t="s">
        <v>7</v>
      </c>
      <c r="D2" s="2" t="s">
        <v>290</v>
      </c>
      <c r="E2" s="2">
        <v>6.43</v>
      </c>
      <c r="F2" s="2">
        <v>0.57999999999999996</v>
      </c>
      <c r="G2" s="2">
        <v>0.36</v>
      </c>
    </row>
    <row r="3" spans="1:7" x14ac:dyDescent="0.25">
      <c r="A3" s="1">
        <v>1</v>
      </c>
      <c r="B3" s="1">
        <v>13</v>
      </c>
      <c r="C3" s="1" t="s">
        <v>8</v>
      </c>
      <c r="D3" s="2" t="s">
        <v>9</v>
      </c>
      <c r="E3" s="2">
        <v>6.43</v>
      </c>
      <c r="F3" s="2">
        <v>0.57999999999999996</v>
      </c>
      <c r="G3" s="2">
        <v>0.36</v>
      </c>
    </row>
    <row r="4" spans="1:7" x14ac:dyDescent="0.25">
      <c r="A4" s="1">
        <v>1</v>
      </c>
      <c r="B4" s="1">
        <v>19</v>
      </c>
      <c r="C4" s="1" t="s">
        <v>10</v>
      </c>
      <c r="D4" s="2" t="s">
        <v>11</v>
      </c>
      <c r="E4" s="2">
        <v>6.43</v>
      </c>
      <c r="F4" s="2">
        <v>0.57999999999999996</v>
      </c>
      <c r="G4" s="2">
        <v>0.36</v>
      </c>
    </row>
    <row r="5" spans="1:7" x14ac:dyDescent="0.25">
      <c r="A5" s="1">
        <v>1</v>
      </c>
      <c r="B5" s="1">
        <v>29</v>
      </c>
      <c r="C5" s="1" t="s">
        <v>12</v>
      </c>
      <c r="D5" s="2" t="s">
        <v>13</v>
      </c>
      <c r="E5" s="2">
        <v>13.71</v>
      </c>
      <c r="F5" s="2">
        <v>1.24</v>
      </c>
      <c r="G5" s="2">
        <v>0.77</v>
      </c>
    </row>
    <row r="6" spans="1:7" x14ac:dyDescent="0.25">
      <c r="A6" s="1">
        <v>1</v>
      </c>
      <c r="B6" s="1">
        <v>30</v>
      </c>
      <c r="C6" s="1" t="s">
        <v>14</v>
      </c>
      <c r="D6" s="2" t="s">
        <v>15</v>
      </c>
      <c r="E6" s="2">
        <v>6.43</v>
      </c>
      <c r="F6" s="2">
        <v>0.57999999999999996</v>
      </c>
      <c r="G6" s="2">
        <v>0.36</v>
      </c>
    </row>
    <row r="7" spans="1:7" x14ac:dyDescent="0.25">
      <c r="A7" s="1">
        <v>1</v>
      </c>
      <c r="B7" s="1">
        <v>40</v>
      </c>
      <c r="C7" s="1" t="s">
        <v>16</v>
      </c>
      <c r="D7" s="2" t="s">
        <v>291</v>
      </c>
      <c r="E7" s="2">
        <v>8.5</v>
      </c>
      <c r="F7" s="2">
        <v>0.77</v>
      </c>
      <c r="G7" s="2">
        <v>0.48</v>
      </c>
    </row>
    <row r="8" spans="1:7" x14ac:dyDescent="0.25">
      <c r="A8" s="1">
        <v>1</v>
      </c>
      <c r="B8" s="1">
        <v>47</v>
      </c>
      <c r="C8" s="1" t="s">
        <v>17</v>
      </c>
      <c r="D8" s="2" t="s">
        <v>18</v>
      </c>
      <c r="E8" s="2">
        <v>6.43</v>
      </c>
      <c r="F8" s="2">
        <v>0.57999999999999996</v>
      </c>
      <c r="G8" s="2">
        <v>0.36</v>
      </c>
    </row>
    <row r="9" spans="1:7" x14ac:dyDescent="0.25">
      <c r="A9" s="1">
        <v>1</v>
      </c>
      <c r="B9" s="1">
        <v>50</v>
      </c>
      <c r="C9" s="1" t="s">
        <v>19</v>
      </c>
      <c r="D9" s="2" t="s">
        <v>20</v>
      </c>
      <c r="E9" s="2">
        <v>8.5</v>
      </c>
      <c r="F9" s="2">
        <v>0.77</v>
      </c>
      <c r="G9" s="2">
        <v>0.48</v>
      </c>
    </row>
    <row r="10" spans="1:7" ht="30" x14ac:dyDescent="0.25">
      <c r="A10" s="1">
        <v>1</v>
      </c>
      <c r="B10" s="1">
        <v>60</v>
      </c>
      <c r="C10" s="1" t="s">
        <v>21</v>
      </c>
      <c r="D10" s="2" t="s">
        <v>292</v>
      </c>
      <c r="E10" s="2">
        <v>8.5</v>
      </c>
      <c r="F10" s="2">
        <v>0.77</v>
      </c>
      <c r="G10" s="2">
        <v>0.48</v>
      </c>
    </row>
    <row r="11" spans="1:7" x14ac:dyDescent="0.25">
      <c r="A11" s="1">
        <v>1</v>
      </c>
      <c r="B11" s="1">
        <v>64</v>
      </c>
      <c r="C11" s="1" t="s">
        <v>281</v>
      </c>
      <c r="D11" s="2" t="s">
        <v>280</v>
      </c>
      <c r="E11" s="2">
        <v>6.43</v>
      </c>
      <c r="F11" s="2">
        <v>0.57999999999999996</v>
      </c>
      <c r="G11" s="2">
        <v>0.36</v>
      </c>
    </row>
    <row r="12" spans="1:7" x14ac:dyDescent="0.25">
      <c r="A12" s="1">
        <v>1</v>
      </c>
      <c r="B12" s="1">
        <v>70</v>
      </c>
      <c r="C12" s="1" t="s">
        <v>22</v>
      </c>
      <c r="D12" s="2" t="s">
        <v>23</v>
      </c>
      <c r="E12" s="2">
        <v>8.5</v>
      </c>
      <c r="F12" s="2">
        <v>0.77</v>
      </c>
      <c r="G12" s="2">
        <v>0.48</v>
      </c>
    </row>
    <row r="13" spans="1:7" x14ac:dyDescent="0.25">
      <c r="A13" s="1">
        <v>2</v>
      </c>
      <c r="B13" s="1">
        <v>0</v>
      </c>
      <c r="C13" s="1" t="s">
        <v>24</v>
      </c>
      <c r="D13" s="2" t="s">
        <v>25</v>
      </c>
      <c r="E13" s="2">
        <v>13.71</v>
      </c>
      <c r="F13" s="2">
        <v>1.24</v>
      </c>
      <c r="G13" s="2">
        <v>0.77</v>
      </c>
    </row>
    <row r="14" spans="1:7" x14ac:dyDescent="0.25">
      <c r="A14" s="1">
        <v>3</v>
      </c>
      <c r="B14" s="1">
        <v>0</v>
      </c>
      <c r="C14" s="1" t="s">
        <v>26</v>
      </c>
      <c r="D14" s="2" t="s">
        <v>293</v>
      </c>
      <c r="E14" s="2">
        <v>18.850000000000001</v>
      </c>
      <c r="F14" s="2">
        <v>1.7</v>
      </c>
      <c r="G14" s="2">
        <v>1.06</v>
      </c>
    </row>
    <row r="15" spans="1:7" x14ac:dyDescent="0.25">
      <c r="A15" s="1">
        <v>3</v>
      </c>
      <c r="B15" s="1">
        <v>22</v>
      </c>
      <c r="C15" s="1" t="s">
        <v>27</v>
      </c>
      <c r="D15" s="2" t="s">
        <v>28</v>
      </c>
      <c r="E15" s="2">
        <v>18.850000000000001</v>
      </c>
      <c r="F15" s="2">
        <v>1.7</v>
      </c>
      <c r="G15" s="2">
        <v>1.06</v>
      </c>
    </row>
    <row r="16" spans="1:7" x14ac:dyDescent="0.25">
      <c r="A16" s="1">
        <v>5</v>
      </c>
      <c r="B16" s="1">
        <v>0</v>
      </c>
      <c r="C16" s="1" t="s">
        <v>29</v>
      </c>
      <c r="D16" s="2" t="s">
        <v>30</v>
      </c>
      <c r="E16" s="2">
        <v>20.79</v>
      </c>
      <c r="F16" s="2">
        <v>1.88</v>
      </c>
      <c r="G16" s="2">
        <v>1.17</v>
      </c>
    </row>
    <row r="17" spans="1:7" x14ac:dyDescent="0.25">
      <c r="A17" s="1">
        <v>6</v>
      </c>
      <c r="B17" s="1">
        <v>0</v>
      </c>
      <c r="C17" s="1" t="s">
        <v>31</v>
      </c>
      <c r="D17" s="2" t="s">
        <v>32</v>
      </c>
      <c r="E17" s="2">
        <v>18.850000000000001</v>
      </c>
      <c r="F17" s="2">
        <v>1.7</v>
      </c>
      <c r="G17" s="2">
        <v>1.06</v>
      </c>
    </row>
    <row r="18" spans="1:7" x14ac:dyDescent="0.25">
      <c r="A18" s="1">
        <v>7</v>
      </c>
      <c r="B18" s="1">
        <v>0</v>
      </c>
      <c r="C18" s="1" t="s">
        <v>33</v>
      </c>
      <c r="D18" s="2" t="s">
        <v>34</v>
      </c>
      <c r="E18" s="2">
        <v>13.71</v>
      </c>
      <c r="F18" s="2">
        <v>1.24</v>
      </c>
      <c r="G18" s="2">
        <v>0.77</v>
      </c>
    </row>
    <row r="19" spans="1:7" x14ac:dyDescent="0.25">
      <c r="A19" s="1">
        <v>8</v>
      </c>
      <c r="B19" s="1">
        <v>0</v>
      </c>
      <c r="C19" s="1" t="s">
        <v>35</v>
      </c>
      <c r="D19" s="2" t="s">
        <v>294</v>
      </c>
      <c r="E19" s="2">
        <v>13.71</v>
      </c>
      <c r="F19" s="2">
        <v>1.24</v>
      </c>
      <c r="G19" s="2">
        <v>0.77</v>
      </c>
    </row>
    <row r="20" spans="1:7" ht="30" x14ac:dyDescent="0.25">
      <c r="A20" s="1">
        <v>8</v>
      </c>
      <c r="B20" s="1">
        <v>11</v>
      </c>
      <c r="C20" s="1" t="s">
        <v>36</v>
      </c>
      <c r="D20" s="2" t="s">
        <v>37</v>
      </c>
      <c r="E20" s="2">
        <v>20.79</v>
      </c>
      <c r="F20" s="2">
        <v>1.88</v>
      </c>
      <c r="G20" s="2">
        <v>1.17</v>
      </c>
    </row>
    <row r="21" spans="1:7" x14ac:dyDescent="0.25">
      <c r="A21" s="1">
        <v>9</v>
      </c>
      <c r="B21" s="1">
        <v>0</v>
      </c>
      <c r="C21" s="1" t="s">
        <v>38</v>
      </c>
      <c r="D21" s="2" t="s">
        <v>39</v>
      </c>
      <c r="E21" s="2">
        <v>13.71</v>
      </c>
      <c r="F21" s="2">
        <v>1.24</v>
      </c>
      <c r="G21" s="2">
        <v>0.77</v>
      </c>
    </row>
    <row r="22" spans="1:7" x14ac:dyDescent="0.25">
      <c r="A22" s="1">
        <v>10</v>
      </c>
      <c r="B22" s="1">
        <v>0</v>
      </c>
      <c r="C22" s="1" t="s">
        <v>40</v>
      </c>
      <c r="D22" s="2" t="s">
        <v>295</v>
      </c>
      <c r="E22" s="2">
        <v>8.5</v>
      </c>
      <c r="F22" s="2">
        <v>0.77</v>
      </c>
      <c r="G22" s="2">
        <v>0.48</v>
      </c>
    </row>
    <row r="23" spans="1:7" ht="30" x14ac:dyDescent="0.25">
      <c r="A23" s="1">
        <v>10</v>
      </c>
      <c r="B23" s="1">
        <v>10</v>
      </c>
      <c r="C23" s="1" t="s">
        <v>41</v>
      </c>
      <c r="D23" s="2" t="s">
        <v>42</v>
      </c>
      <c r="E23" s="2">
        <v>13.13</v>
      </c>
      <c r="F23" s="2">
        <v>1.19</v>
      </c>
      <c r="G23" s="2">
        <v>0.74</v>
      </c>
    </row>
    <row r="24" spans="1:7" x14ac:dyDescent="0.25">
      <c r="A24" s="1">
        <v>10</v>
      </c>
      <c r="B24" s="1">
        <v>20</v>
      </c>
      <c r="C24" s="1" t="s">
        <v>43</v>
      </c>
      <c r="D24" s="2" t="s">
        <v>44</v>
      </c>
      <c r="E24" s="2">
        <v>8.5</v>
      </c>
      <c r="F24" s="2">
        <v>0.77</v>
      </c>
      <c r="G24" s="2">
        <v>0.48</v>
      </c>
    </row>
    <row r="25" spans="1:7" ht="30" x14ac:dyDescent="0.25">
      <c r="A25" s="1">
        <v>10</v>
      </c>
      <c r="B25" s="1">
        <v>60</v>
      </c>
      <c r="C25" s="1" t="s">
        <v>45</v>
      </c>
      <c r="D25" s="2" t="s">
        <v>46</v>
      </c>
      <c r="E25" s="2">
        <v>8.5</v>
      </c>
      <c r="F25" s="2">
        <v>0.77</v>
      </c>
      <c r="G25" s="2">
        <v>0.48</v>
      </c>
    </row>
    <row r="26" spans="1:7" x14ac:dyDescent="0.25">
      <c r="A26" s="1">
        <v>10</v>
      </c>
      <c r="B26" s="1">
        <v>70</v>
      </c>
      <c r="C26" s="1" t="s">
        <v>47</v>
      </c>
      <c r="D26" s="2" t="s">
        <v>48</v>
      </c>
      <c r="E26" s="2">
        <v>6.43</v>
      </c>
      <c r="F26" s="2">
        <v>0.57999999999999996</v>
      </c>
      <c r="G26" s="2">
        <v>0.36</v>
      </c>
    </row>
    <row r="27" spans="1:7" x14ac:dyDescent="0.25">
      <c r="A27" s="1">
        <v>10</v>
      </c>
      <c r="B27" s="1">
        <v>80</v>
      </c>
      <c r="C27" s="1" t="s">
        <v>49</v>
      </c>
      <c r="D27" s="2" t="s">
        <v>50</v>
      </c>
      <c r="E27" s="2">
        <v>6.43</v>
      </c>
      <c r="F27" s="2">
        <v>0.57999999999999996</v>
      </c>
      <c r="G27" s="2">
        <v>0.36</v>
      </c>
    </row>
    <row r="28" spans="1:7" x14ac:dyDescent="0.25">
      <c r="A28" s="1">
        <v>11</v>
      </c>
      <c r="B28" s="1">
        <v>0</v>
      </c>
      <c r="C28" s="1" t="s">
        <v>51</v>
      </c>
      <c r="D28" s="2" t="s">
        <v>52</v>
      </c>
      <c r="E28" s="2">
        <v>8.5</v>
      </c>
      <c r="F28" s="2">
        <v>0.77</v>
      </c>
      <c r="G28" s="2">
        <v>0.48</v>
      </c>
    </row>
    <row r="29" spans="1:7" x14ac:dyDescent="0.25">
      <c r="A29" s="1">
        <v>12</v>
      </c>
      <c r="B29" s="1">
        <v>0</v>
      </c>
      <c r="C29" s="1" t="s">
        <v>53</v>
      </c>
      <c r="D29" s="2" t="s">
        <v>54</v>
      </c>
      <c r="E29" s="2">
        <v>6.43</v>
      </c>
      <c r="F29" s="2">
        <v>0.57999999999999996</v>
      </c>
      <c r="G29" s="2">
        <v>0.36</v>
      </c>
    </row>
    <row r="30" spans="1:7" x14ac:dyDescent="0.25">
      <c r="A30" s="1">
        <v>13</v>
      </c>
      <c r="B30" s="1">
        <v>0</v>
      </c>
      <c r="C30" s="1" t="s">
        <v>55</v>
      </c>
      <c r="D30" s="2" t="s">
        <v>296</v>
      </c>
      <c r="E30" s="2">
        <v>6.43</v>
      </c>
      <c r="F30" s="2">
        <v>0.57999999999999996</v>
      </c>
      <c r="G30" s="2">
        <v>0.36</v>
      </c>
    </row>
    <row r="31" spans="1:7" x14ac:dyDescent="0.25">
      <c r="A31" s="1">
        <v>13</v>
      </c>
      <c r="B31" s="1">
        <v>91</v>
      </c>
      <c r="C31" s="1" t="s">
        <v>56</v>
      </c>
      <c r="D31" s="2" t="s">
        <v>57</v>
      </c>
      <c r="E31" s="2">
        <v>6.43</v>
      </c>
      <c r="F31" s="2">
        <v>0.57999999999999996</v>
      </c>
      <c r="G31" s="2">
        <v>0.36</v>
      </c>
    </row>
    <row r="32" spans="1:7" x14ac:dyDescent="0.25">
      <c r="A32" s="1">
        <v>14</v>
      </c>
      <c r="B32" s="1">
        <v>0</v>
      </c>
      <c r="C32" s="1" t="s">
        <v>58</v>
      </c>
      <c r="D32" s="2" t="s">
        <v>297</v>
      </c>
      <c r="E32" s="2">
        <v>4.28</v>
      </c>
      <c r="F32" s="2">
        <v>0.39</v>
      </c>
      <c r="G32" s="2">
        <v>0.24</v>
      </c>
    </row>
    <row r="33" spans="1:7" x14ac:dyDescent="0.25">
      <c r="A33" s="1">
        <v>14</v>
      </c>
      <c r="B33" s="1">
        <v>11</v>
      </c>
      <c r="C33" s="1" t="s">
        <v>59</v>
      </c>
      <c r="D33" s="2" t="s">
        <v>60</v>
      </c>
      <c r="E33" s="2">
        <v>6.43</v>
      </c>
      <c r="F33" s="2">
        <v>0.57999999999999996</v>
      </c>
      <c r="G33" s="2">
        <v>0.36</v>
      </c>
    </row>
    <row r="34" spans="1:7" x14ac:dyDescent="0.25">
      <c r="A34" s="1">
        <v>14</v>
      </c>
      <c r="B34" s="1">
        <v>20</v>
      </c>
      <c r="C34" s="1" t="s">
        <v>61</v>
      </c>
      <c r="D34" s="2" t="s">
        <v>62</v>
      </c>
      <c r="E34" s="2">
        <v>6.43</v>
      </c>
      <c r="F34" s="2">
        <v>0.57999999999999996</v>
      </c>
      <c r="G34" s="2">
        <v>0.36</v>
      </c>
    </row>
    <row r="35" spans="1:7" x14ac:dyDescent="0.25">
      <c r="A35" s="1">
        <v>14</v>
      </c>
      <c r="B35" s="1">
        <v>30</v>
      </c>
      <c r="C35" s="1" t="s">
        <v>63</v>
      </c>
      <c r="D35" s="2" t="s">
        <v>64</v>
      </c>
      <c r="E35" s="2">
        <v>6.43</v>
      </c>
      <c r="F35" s="2">
        <v>0.57999999999999996</v>
      </c>
      <c r="G35" s="2">
        <v>0.36</v>
      </c>
    </row>
    <row r="36" spans="1:7" x14ac:dyDescent="0.25">
      <c r="A36" s="1">
        <v>15</v>
      </c>
      <c r="B36" s="1">
        <v>0</v>
      </c>
      <c r="C36" s="1" t="s">
        <v>65</v>
      </c>
      <c r="D36" s="2" t="s">
        <v>66</v>
      </c>
      <c r="E36" s="2">
        <v>6.43</v>
      </c>
      <c r="F36" s="2">
        <v>0.57999999999999996</v>
      </c>
      <c r="G36" s="2">
        <v>0.36</v>
      </c>
    </row>
    <row r="37" spans="1:7" ht="30" x14ac:dyDescent="0.25">
      <c r="A37" s="1">
        <v>16</v>
      </c>
      <c r="B37" s="1">
        <v>0</v>
      </c>
      <c r="C37" s="1" t="s">
        <v>67</v>
      </c>
      <c r="D37" s="2" t="s">
        <v>298</v>
      </c>
      <c r="E37" s="2">
        <v>13.71</v>
      </c>
      <c r="F37" s="2">
        <v>1.24</v>
      </c>
      <c r="G37" s="2">
        <v>0.77</v>
      </c>
    </row>
    <row r="38" spans="1:7" x14ac:dyDescent="0.25">
      <c r="A38" s="1">
        <v>16</v>
      </c>
      <c r="B38" s="1">
        <v>24</v>
      </c>
      <c r="C38" s="1" t="s">
        <v>68</v>
      </c>
      <c r="D38" s="2" t="s">
        <v>69</v>
      </c>
      <c r="E38" s="2">
        <v>13.13</v>
      </c>
      <c r="F38" s="2">
        <v>1.19</v>
      </c>
      <c r="G38" s="2">
        <v>0.74</v>
      </c>
    </row>
    <row r="39" spans="1:7" ht="30" x14ac:dyDescent="0.25">
      <c r="A39" s="1">
        <v>16</v>
      </c>
      <c r="B39" s="1">
        <v>29</v>
      </c>
      <c r="C39" s="1" t="s">
        <v>70</v>
      </c>
      <c r="D39" s="2" t="s">
        <v>71</v>
      </c>
      <c r="E39" s="2">
        <v>13.13</v>
      </c>
      <c r="F39" s="2">
        <v>1.19</v>
      </c>
      <c r="G39" s="2">
        <v>0.74</v>
      </c>
    </row>
    <row r="40" spans="1:7" x14ac:dyDescent="0.25">
      <c r="A40" s="1">
        <v>17</v>
      </c>
      <c r="B40" s="1">
        <v>0</v>
      </c>
      <c r="C40" s="1" t="s">
        <v>72</v>
      </c>
      <c r="D40" s="2" t="s">
        <v>299</v>
      </c>
      <c r="E40" s="2">
        <v>6.43</v>
      </c>
      <c r="F40" s="2">
        <v>0.57999999999999996</v>
      </c>
      <c r="G40" s="2">
        <v>0.36</v>
      </c>
    </row>
    <row r="41" spans="1:7" x14ac:dyDescent="0.25">
      <c r="A41" s="1">
        <v>17</v>
      </c>
      <c r="B41" s="1">
        <v>10</v>
      </c>
      <c r="C41" s="1" t="s">
        <v>73</v>
      </c>
      <c r="D41" s="2" t="s">
        <v>74</v>
      </c>
      <c r="E41" s="2">
        <v>8.5</v>
      </c>
      <c r="F41" s="2">
        <v>0.77</v>
      </c>
      <c r="G41" s="2">
        <v>0.48</v>
      </c>
    </row>
    <row r="42" spans="1:7" x14ac:dyDescent="0.25">
      <c r="A42" s="1">
        <v>18</v>
      </c>
      <c r="B42" s="1">
        <v>0</v>
      </c>
      <c r="C42" s="1" t="s">
        <v>75</v>
      </c>
      <c r="D42" s="2" t="s">
        <v>76</v>
      </c>
      <c r="E42" s="2">
        <v>6.43</v>
      </c>
      <c r="F42" s="2">
        <v>0.57999999999999996</v>
      </c>
      <c r="G42" s="2">
        <v>0.36</v>
      </c>
    </row>
    <row r="43" spans="1:7" x14ac:dyDescent="0.25">
      <c r="A43" s="1">
        <v>19</v>
      </c>
      <c r="B43" s="1">
        <v>0</v>
      </c>
      <c r="C43" s="1" t="s">
        <v>77</v>
      </c>
      <c r="D43" s="2" t="s">
        <v>78</v>
      </c>
      <c r="E43" s="2">
        <v>13.13</v>
      </c>
      <c r="F43" s="2">
        <v>1.19</v>
      </c>
      <c r="G43" s="2">
        <v>0.74</v>
      </c>
    </row>
    <row r="44" spans="1:7" x14ac:dyDescent="0.25">
      <c r="A44" s="1">
        <v>20</v>
      </c>
      <c r="B44" s="1">
        <v>0</v>
      </c>
      <c r="C44" s="1" t="s">
        <v>79</v>
      </c>
      <c r="D44" s="2" t="s">
        <v>300</v>
      </c>
      <c r="E44" s="2">
        <v>8.5</v>
      </c>
      <c r="F44" s="2">
        <v>0.77</v>
      </c>
      <c r="G44" s="2">
        <v>0.48</v>
      </c>
    </row>
    <row r="45" spans="1:7" ht="30" x14ac:dyDescent="0.25">
      <c r="A45" s="1">
        <v>20</v>
      </c>
      <c r="B45" s="1">
        <v>40</v>
      </c>
      <c r="C45" s="1" t="s">
        <v>80</v>
      </c>
      <c r="D45" s="2" t="s">
        <v>81</v>
      </c>
      <c r="E45" s="2">
        <v>6.43</v>
      </c>
      <c r="F45" s="2">
        <v>0.57999999999999996</v>
      </c>
      <c r="G45" s="2">
        <v>0.36</v>
      </c>
    </row>
    <row r="46" spans="1:7" x14ac:dyDescent="0.25">
      <c r="A46" s="1">
        <v>20</v>
      </c>
      <c r="B46" s="1">
        <v>60</v>
      </c>
      <c r="C46" s="1" t="s">
        <v>82</v>
      </c>
      <c r="D46" s="2" t="s">
        <v>83</v>
      </c>
      <c r="E46" s="2">
        <v>6.43</v>
      </c>
      <c r="F46" s="2">
        <v>0.57999999999999996</v>
      </c>
      <c r="G46" s="2">
        <v>0.36</v>
      </c>
    </row>
    <row r="47" spans="1:7" x14ac:dyDescent="0.25">
      <c r="A47" s="1">
        <v>21</v>
      </c>
      <c r="B47" s="1">
        <v>0</v>
      </c>
      <c r="C47" s="1" t="s">
        <v>84</v>
      </c>
      <c r="D47" s="2" t="s">
        <v>85</v>
      </c>
      <c r="E47" s="2">
        <v>6.43</v>
      </c>
      <c r="F47" s="2">
        <v>0.57999999999999996</v>
      </c>
      <c r="G47" s="2">
        <v>0.36</v>
      </c>
    </row>
    <row r="48" spans="1:7" x14ac:dyDescent="0.25">
      <c r="A48" s="1">
        <v>22</v>
      </c>
      <c r="B48" s="1">
        <v>0</v>
      </c>
      <c r="C48" s="1" t="s">
        <v>86</v>
      </c>
      <c r="D48" s="2" t="s">
        <v>87</v>
      </c>
      <c r="E48" s="2">
        <v>8.5</v>
      </c>
      <c r="F48" s="2">
        <v>0.77</v>
      </c>
      <c r="G48" s="2">
        <v>0.48</v>
      </c>
    </row>
    <row r="49" spans="1:7" ht="30" x14ac:dyDescent="0.25">
      <c r="A49" s="1">
        <v>23</v>
      </c>
      <c r="B49" s="1">
        <v>0</v>
      </c>
      <c r="C49" s="1" t="s">
        <v>88</v>
      </c>
      <c r="D49" s="2" t="s">
        <v>301</v>
      </c>
      <c r="E49" s="2">
        <v>13.13</v>
      </c>
      <c r="F49" s="2">
        <v>1.19</v>
      </c>
      <c r="G49" s="2">
        <v>0.74</v>
      </c>
    </row>
    <row r="50" spans="1:7" x14ac:dyDescent="0.25">
      <c r="A50" s="1">
        <v>23</v>
      </c>
      <c r="B50" s="1">
        <v>10</v>
      </c>
      <c r="C50" s="1" t="s">
        <v>89</v>
      </c>
      <c r="D50" s="2" t="s">
        <v>90</v>
      </c>
      <c r="E50" s="2">
        <v>8.5</v>
      </c>
      <c r="F50" s="2">
        <v>0.77</v>
      </c>
      <c r="G50" s="2">
        <v>0.48</v>
      </c>
    </row>
    <row r="51" spans="1:7" x14ac:dyDescent="0.25">
      <c r="A51" s="1">
        <v>23</v>
      </c>
      <c r="B51" s="1">
        <v>20</v>
      </c>
      <c r="C51" s="1" t="s">
        <v>91</v>
      </c>
      <c r="D51" s="2" t="s">
        <v>92</v>
      </c>
      <c r="E51" s="2">
        <v>8.5</v>
      </c>
      <c r="F51" s="2">
        <v>0.77</v>
      </c>
      <c r="G51" s="2">
        <v>0.48</v>
      </c>
    </row>
    <row r="52" spans="1:7" x14ac:dyDescent="0.25">
      <c r="A52" s="1">
        <v>23</v>
      </c>
      <c r="B52" s="1">
        <v>31</v>
      </c>
      <c r="C52" s="1" t="s">
        <v>93</v>
      </c>
      <c r="D52" s="2" t="s">
        <v>94</v>
      </c>
      <c r="E52" s="2">
        <v>8.5</v>
      </c>
      <c r="F52" s="2">
        <v>0.77</v>
      </c>
      <c r="G52" s="2">
        <v>0.48</v>
      </c>
    </row>
    <row r="53" spans="1:7" x14ac:dyDescent="0.25">
      <c r="A53" s="1">
        <v>23</v>
      </c>
      <c r="B53" s="1">
        <v>40</v>
      </c>
      <c r="C53" s="1" t="s">
        <v>95</v>
      </c>
      <c r="D53" s="2" t="s">
        <v>96</v>
      </c>
      <c r="E53" s="2">
        <v>8.5</v>
      </c>
      <c r="F53" s="2">
        <v>0.77</v>
      </c>
      <c r="G53" s="2">
        <v>0.48</v>
      </c>
    </row>
    <row r="54" spans="1:7" x14ac:dyDescent="0.25">
      <c r="A54" s="1">
        <v>23</v>
      </c>
      <c r="B54" s="1">
        <v>70</v>
      </c>
      <c r="C54" s="1" t="s">
        <v>97</v>
      </c>
      <c r="D54" s="2" t="s">
        <v>98</v>
      </c>
      <c r="E54" s="2">
        <v>18.850000000000001</v>
      </c>
      <c r="F54" s="2">
        <v>1.7</v>
      </c>
      <c r="G54" s="2">
        <v>1.06</v>
      </c>
    </row>
    <row r="55" spans="1:7" ht="30" x14ac:dyDescent="0.25">
      <c r="A55" s="1">
        <v>24</v>
      </c>
      <c r="B55" s="1">
        <v>0</v>
      </c>
      <c r="C55" s="1" t="s">
        <v>99</v>
      </c>
      <c r="D55" s="2" t="s">
        <v>100</v>
      </c>
      <c r="E55" s="2">
        <v>13.13</v>
      </c>
      <c r="F55" s="2">
        <v>1.19</v>
      </c>
      <c r="G55" s="2">
        <v>0.74</v>
      </c>
    </row>
    <row r="56" spans="1:7" x14ac:dyDescent="0.25">
      <c r="A56" s="1">
        <v>25</v>
      </c>
      <c r="B56" s="1">
        <v>0</v>
      </c>
      <c r="C56" s="1" t="s">
        <v>101</v>
      </c>
      <c r="D56" s="2" t="s">
        <v>102</v>
      </c>
      <c r="E56" s="2">
        <v>13.13</v>
      </c>
      <c r="F56" s="2">
        <v>1.19</v>
      </c>
      <c r="G56" s="2">
        <v>0.74</v>
      </c>
    </row>
    <row r="57" spans="1:7" x14ac:dyDescent="0.25">
      <c r="A57" s="1">
        <v>26</v>
      </c>
      <c r="B57" s="1">
        <v>0</v>
      </c>
      <c r="C57" s="1" t="s">
        <v>103</v>
      </c>
      <c r="D57" s="2" t="s">
        <v>104</v>
      </c>
      <c r="E57" s="2">
        <v>8.5</v>
      </c>
      <c r="F57" s="2">
        <v>0.77</v>
      </c>
      <c r="G57" s="2">
        <v>0.48</v>
      </c>
    </row>
    <row r="58" spans="1:7" x14ac:dyDescent="0.25">
      <c r="A58" s="1">
        <v>27</v>
      </c>
      <c r="B58" s="1">
        <v>0</v>
      </c>
      <c r="C58" s="1" t="s">
        <v>105</v>
      </c>
      <c r="D58" s="2" t="s">
        <v>106</v>
      </c>
      <c r="E58" s="2">
        <v>8.5</v>
      </c>
      <c r="F58" s="2">
        <v>0.77</v>
      </c>
      <c r="G58" s="2">
        <v>0.48</v>
      </c>
    </row>
    <row r="59" spans="1:7" x14ac:dyDescent="0.25">
      <c r="A59" s="1">
        <v>28</v>
      </c>
      <c r="B59" s="1">
        <v>0</v>
      </c>
      <c r="C59" s="1" t="s">
        <v>107</v>
      </c>
      <c r="D59" s="2" t="s">
        <v>108</v>
      </c>
      <c r="E59" s="2">
        <v>13.13</v>
      </c>
      <c r="F59" s="2">
        <v>1.19</v>
      </c>
      <c r="G59" s="2">
        <v>0.74</v>
      </c>
    </row>
    <row r="60" spans="1:7" x14ac:dyDescent="0.25">
      <c r="A60" s="1">
        <v>29</v>
      </c>
      <c r="B60" s="1">
        <v>0</v>
      </c>
      <c r="C60" s="1" t="s">
        <v>109</v>
      </c>
      <c r="D60" s="2" t="s">
        <v>110</v>
      </c>
      <c r="E60" s="2">
        <v>8.5</v>
      </c>
      <c r="F60" s="2">
        <v>0.77</v>
      </c>
      <c r="G60" s="2">
        <v>0.48</v>
      </c>
    </row>
    <row r="61" spans="1:7" x14ac:dyDescent="0.25">
      <c r="A61" s="1">
        <v>30</v>
      </c>
      <c r="B61" s="1">
        <v>0</v>
      </c>
      <c r="C61" s="1" t="s">
        <v>111</v>
      </c>
      <c r="D61" s="2" t="s">
        <v>302</v>
      </c>
      <c r="E61" s="2">
        <v>13.13</v>
      </c>
      <c r="F61" s="2">
        <v>1.19</v>
      </c>
      <c r="G61" s="2">
        <v>0.74</v>
      </c>
    </row>
    <row r="62" spans="1:7" x14ac:dyDescent="0.25">
      <c r="A62" s="1">
        <v>30</v>
      </c>
      <c r="B62" s="1">
        <v>91</v>
      </c>
      <c r="C62" s="1" t="s">
        <v>112</v>
      </c>
      <c r="D62" s="2" t="s">
        <v>113</v>
      </c>
      <c r="E62" s="2">
        <v>8.5</v>
      </c>
      <c r="F62" s="2">
        <v>0.77</v>
      </c>
      <c r="G62" s="2">
        <v>0.48</v>
      </c>
    </row>
    <row r="63" spans="1:7" ht="30" x14ac:dyDescent="0.25">
      <c r="A63" s="1">
        <v>30</v>
      </c>
      <c r="B63" s="1">
        <v>92</v>
      </c>
      <c r="C63" s="1" t="s">
        <v>114</v>
      </c>
      <c r="D63" s="2" t="s">
        <v>115</v>
      </c>
      <c r="E63" s="2">
        <v>8.5</v>
      </c>
      <c r="F63" s="2">
        <v>0.77</v>
      </c>
      <c r="G63" s="2">
        <v>0.48</v>
      </c>
    </row>
    <row r="64" spans="1:7" x14ac:dyDescent="0.25">
      <c r="A64" s="1">
        <v>31</v>
      </c>
      <c r="B64" s="1">
        <v>0</v>
      </c>
      <c r="C64" s="1" t="s">
        <v>116</v>
      </c>
      <c r="D64" s="2" t="s">
        <v>117</v>
      </c>
      <c r="E64" s="2">
        <v>13.13</v>
      </c>
      <c r="F64" s="2">
        <v>1.19</v>
      </c>
      <c r="G64" s="2">
        <v>0.74</v>
      </c>
    </row>
    <row r="65" spans="1:7" x14ac:dyDescent="0.25">
      <c r="A65" s="1">
        <v>32</v>
      </c>
      <c r="B65" s="1">
        <v>0</v>
      </c>
      <c r="C65" s="1" t="s">
        <v>118</v>
      </c>
      <c r="D65" s="2" t="s">
        <v>303</v>
      </c>
      <c r="E65" s="2">
        <v>8.5</v>
      </c>
      <c r="F65" s="2">
        <v>0.77</v>
      </c>
      <c r="G65" s="2">
        <v>0.48</v>
      </c>
    </row>
    <row r="66" spans="1:7" x14ac:dyDescent="0.25">
      <c r="A66" s="1">
        <v>32</v>
      </c>
      <c r="B66" s="1">
        <v>10</v>
      </c>
      <c r="C66" s="1" t="s">
        <v>119</v>
      </c>
      <c r="D66" s="2" t="s">
        <v>120</v>
      </c>
      <c r="E66" s="2">
        <v>6.43</v>
      </c>
      <c r="F66" s="2">
        <v>0.57999999999999996</v>
      </c>
      <c r="G66" s="2">
        <v>0.36</v>
      </c>
    </row>
    <row r="67" spans="1:7" x14ac:dyDescent="0.25">
      <c r="A67" s="1">
        <v>32</v>
      </c>
      <c r="B67" s="1">
        <v>20</v>
      </c>
      <c r="C67" s="1" t="s">
        <v>121</v>
      </c>
      <c r="D67" s="2" t="s">
        <v>122</v>
      </c>
      <c r="E67" s="2">
        <v>6.43</v>
      </c>
      <c r="F67" s="2">
        <v>0.57999999999999996</v>
      </c>
      <c r="G67" s="2">
        <v>0.36</v>
      </c>
    </row>
    <row r="68" spans="1:7" ht="30" x14ac:dyDescent="0.25">
      <c r="A68" s="1">
        <v>33</v>
      </c>
      <c r="B68" s="1">
        <v>0</v>
      </c>
      <c r="C68" s="1" t="s">
        <v>123</v>
      </c>
      <c r="D68" s="2" t="s">
        <v>304</v>
      </c>
      <c r="E68" s="2">
        <v>13.13</v>
      </c>
      <c r="F68" s="2">
        <v>1.19</v>
      </c>
      <c r="G68" s="2">
        <v>0.74</v>
      </c>
    </row>
    <row r="69" spans="1:7" x14ac:dyDescent="0.25">
      <c r="A69" s="1">
        <v>33</v>
      </c>
      <c r="B69" s="1">
        <v>13</v>
      </c>
      <c r="C69" s="1" t="s">
        <v>124</v>
      </c>
      <c r="D69" s="2" t="s">
        <v>125</v>
      </c>
      <c r="E69" s="2">
        <v>8.5</v>
      </c>
      <c r="F69" s="2">
        <v>0.77</v>
      </c>
      <c r="G69" s="2">
        <v>0.48</v>
      </c>
    </row>
    <row r="70" spans="1:7" x14ac:dyDescent="0.25">
      <c r="A70" s="1">
        <v>33</v>
      </c>
      <c r="B70" s="1">
        <v>14</v>
      </c>
      <c r="C70" s="1" t="s">
        <v>126</v>
      </c>
      <c r="D70" s="2" t="s">
        <v>127</v>
      </c>
      <c r="E70" s="2">
        <v>8.5</v>
      </c>
      <c r="F70" s="2">
        <v>0.77</v>
      </c>
      <c r="G70" s="2">
        <v>0.48</v>
      </c>
    </row>
    <row r="71" spans="1:7" x14ac:dyDescent="0.25">
      <c r="A71" s="1">
        <v>35</v>
      </c>
      <c r="B71" s="1">
        <v>0</v>
      </c>
      <c r="C71" s="1" t="s">
        <v>128</v>
      </c>
      <c r="D71" s="2" t="s">
        <v>129</v>
      </c>
      <c r="E71" s="2">
        <v>8.5</v>
      </c>
      <c r="F71" s="2">
        <v>0.77</v>
      </c>
      <c r="G71" s="2">
        <v>0.48</v>
      </c>
    </row>
    <row r="72" spans="1:7" x14ac:dyDescent="0.25">
      <c r="A72" s="1">
        <v>36</v>
      </c>
      <c r="B72" s="1">
        <v>0</v>
      </c>
      <c r="C72" s="1" t="s">
        <v>130</v>
      </c>
      <c r="D72" s="2" t="s">
        <v>131</v>
      </c>
      <c r="E72" s="2">
        <v>8.5</v>
      </c>
      <c r="F72" s="2">
        <v>0.77</v>
      </c>
      <c r="G72" s="2">
        <v>0.48</v>
      </c>
    </row>
    <row r="73" spans="1:7" x14ac:dyDescent="0.25">
      <c r="A73" s="1">
        <v>37</v>
      </c>
      <c r="B73" s="1">
        <v>0</v>
      </c>
      <c r="C73" s="1" t="s">
        <v>132</v>
      </c>
      <c r="D73" s="2" t="s">
        <v>133</v>
      </c>
      <c r="E73" s="2">
        <v>8.5</v>
      </c>
      <c r="F73" s="2">
        <v>0.77</v>
      </c>
      <c r="G73" s="2">
        <v>0.48</v>
      </c>
    </row>
    <row r="74" spans="1:7" x14ac:dyDescent="0.25">
      <c r="A74" s="1">
        <v>38</v>
      </c>
      <c r="B74" s="1">
        <v>0</v>
      </c>
      <c r="C74" s="1" t="s">
        <v>134</v>
      </c>
      <c r="D74" s="2" t="s">
        <v>135</v>
      </c>
      <c r="E74" s="2">
        <v>8.5</v>
      </c>
      <c r="F74" s="2">
        <v>0.77</v>
      </c>
      <c r="G74" s="2">
        <v>0.48</v>
      </c>
    </row>
    <row r="75" spans="1:7" ht="30" x14ac:dyDescent="0.25">
      <c r="A75" s="1">
        <v>39</v>
      </c>
      <c r="B75" s="1">
        <v>0</v>
      </c>
      <c r="C75" s="1" t="s">
        <v>136</v>
      </c>
      <c r="D75" s="2" t="s">
        <v>137</v>
      </c>
      <c r="E75" s="2">
        <v>8.5</v>
      </c>
      <c r="F75" s="2">
        <v>0.77</v>
      </c>
      <c r="G75" s="2">
        <v>0.48</v>
      </c>
    </row>
    <row r="76" spans="1:7" x14ac:dyDescent="0.25">
      <c r="A76" s="1">
        <v>41</v>
      </c>
      <c r="B76" s="1">
        <v>0</v>
      </c>
      <c r="C76" s="1" t="s">
        <v>138</v>
      </c>
      <c r="D76" s="2" t="s">
        <v>305</v>
      </c>
      <c r="E76" s="2">
        <v>18.850000000000001</v>
      </c>
      <c r="F76" s="2">
        <v>1.7</v>
      </c>
      <c r="G76" s="2">
        <v>1.06</v>
      </c>
    </row>
    <row r="77" spans="1:7" x14ac:dyDescent="0.25">
      <c r="A77" s="1">
        <v>41</v>
      </c>
      <c r="B77" s="1">
        <v>10</v>
      </c>
      <c r="C77" s="1" t="s">
        <v>139</v>
      </c>
      <c r="D77" s="2" t="s">
        <v>140</v>
      </c>
      <c r="E77" s="2">
        <v>6.43</v>
      </c>
      <c r="F77" s="2">
        <v>0.57999999999999996</v>
      </c>
      <c r="G77" s="2">
        <v>0.36</v>
      </c>
    </row>
    <row r="78" spans="1:7" x14ac:dyDescent="0.25">
      <c r="A78" s="1">
        <v>42</v>
      </c>
      <c r="B78" s="1">
        <v>0</v>
      </c>
      <c r="C78" s="1" t="s">
        <v>141</v>
      </c>
      <c r="D78" s="2" t="s">
        <v>142</v>
      </c>
      <c r="E78" s="2">
        <v>18.850000000000001</v>
      </c>
      <c r="F78" s="2">
        <v>1.7</v>
      </c>
      <c r="G78" s="2">
        <v>1.06</v>
      </c>
    </row>
    <row r="79" spans="1:7" x14ac:dyDescent="0.25">
      <c r="A79" s="1">
        <v>43</v>
      </c>
      <c r="B79" s="1">
        <v>0</v>
      </c>
      <c r="C79" s="1" t="s">
        <v>143</v>
      </c>
      <c r="D79" s="2" t="s">
        <v>144</v>
      </c>
      <c r="E79" s="2">
        <v>18.850000000000001</v>
      </c>
      <c r="F79" s="2">
        <v>1.7</v>
      </c>
      <c r="G79" s="2">
        <v>1.06</v>
      </c>
    </row>
    <row r="80" spans="1:7" ht="30" x14ac:dyDescent="0.25">
      <c r="A80" s="1">
        <v>45</v>
      </c>
      <c r="B80" s="1">
        <v>0</v>
      </c>
      <c r="C80" s="1" t="s">
        <v>145</v>
      </c>
      <c r="D80" s="2" t="s">
        <v>306</v>
      </c>
      <c r="E80" s="2">
        <v>6.43</v>
      </c>
      <c r="F80" s="2">
        <v>0.57999999999999996</v>
      </c>
      <c r="G80" s="2">
        <v>0.36</v>
      </c>
    </row>
    <row r="81" spans="1:7" x14ac:dyDescent="0.25">
      <c r="A81" s="1">
        <v>45</v>
      </c>
      <c r="B81" s="1">
        <v>20</v>
      </c>
      <c r="C81" s="1" t="s">
        <v>146</v>
      </c>
      <c r="D81" s="2" t="s">
        <v>147</v>
      </c>
      <c r="E81" s="2">
        <v>13.13</v>
      </c>
      <c r="F81" s="2">
        <v>1.19</v>
      </c>
      <c r="G81" s="2">
        <v>0.74</v>
      </c>
    </row>
    <row r="82" spans="1:7" ht="30" x14ac:dyDescent="0.25">
      <c r="A82" s="1">
        <v>45</v>
      </c>
      <c r="B82" s="1">
        <v>40</v>
      </c>
      <c r="C82" s="1" t="s">
        <v>148</v>
      </c>
      <c r="D82" s="2" t="s">
        <v>149</v>
      </c>
      <c r="E82" s="2">
        <v>8.5</v>
      </c>
      <c r="F82" s="2">
        <v>0.77</v>
      </c>
      <c r="G82" s="2">
        <v>0.48</v>
      </c>
    </row>
    <row r="83" spans="1:7" ht="45" x14ac:dyDescent="0.25">
      <c r="A83" s="1">
        <v>46</v>
      </c>
      <c r="B83" s="1">
        <v>0</v>
      </c>
      <c r="C83" s="1" t="s">
        <v>150</v>
      </c>
      <c r="D83" s="2" t="s">
        <v>307</v>
      </c>
      <c r="E83" s="2">
        <v>8.5</v>
      </c>
      <c r="F83" s="2">
        <v>0.77</v>
      </c>
      <c r="G83" s="2">
        <v>0.48</v>
      </c>
    </row>
    <row r="84" spans="1:7" x14ac:dyDescent="0.25">
      <c r="A84" s="1">
        <v>46</v>
      </c>
      <c r="B84" s="1">
        <v>23</v>
      </c>
      <c r="C84" s="1" t="s">
        <v>151</v>
      </c>
      <c r="D84" s="2" t="s">
        <v>152</v>
      </c>
      <c r="E84" s="2">
        <v>8.5</v>
      </c>
      <c r="F84" s="2">
        <v>0.77</v>
      </c>
      <c r="G84" s="2">
        <v>0.48</v>
      </c>
    </row>
    <row r="85" spans="1:7" x14ac:dyDescent="0.25">
      <c r="A85" s="1">
        <v>46</v>
      </c>
      <c r="B85" s="1">
        <v>24</v>
      </c>
      <c r="C85" s="1" t="s">
        <v>153</v>
      </c>
      <c r="D85" s="2" t="s">
        <v>154</v>
      </c>
      <c r="E85" s="2">
        <v>8.5</v>
      </c>
      <c r="F85" s="2">
        <v>0.77</v>
      </c>
      <c r="G85" s="2">
        <v>0.48</v>
      </c>
    </row>
    <row r="86" spans="1:7" x14ac:dyDescent="0.25">
      <c r="A86" s="1">
        <v>46</v>
      </c>
      <c r="B86" s="1">
        <v>32</v>
      </c>
      <c r="C86" s="1" t="s">
        <v>155</v>
      </c>
      <c r="D86" s="2" t="s">
        <v>156</v>
      </c>
      <c r="E86" s="2">
        <v>8.5</v>
      </c>
      <c r="F86" s="2">
        <v>0.77</v>
      </c>
      <c r="G86" s="2">
        <v>0.48</v>
      </c>
    </row>
    <row r="87" spans="1:7" ht="30" x14ac:dyDescent="0.25">
      <c r="A87" s="1">
        <v>46</v>
      </c>
      <c r="B87" s="1">
        <v>38</v>
      </c>
      <c r="C87" s="1" t="s">
        <v>157</v>
      </c>
      <c r="D87" s="2" t="s">
        <v>158</v>
      </c>
      <c r="E87" s="2">
        <v>8.5</v>
      </c>
      <c r="F87" s="2">
        <v>0.77</v>
      </c>
      <c r="G87" s="2">
        <v>0.48</v>
      </c>
    </row>
    <row r="88" spans="1:7" x14ac:dyDescent="0.25">
      <c r="A88" s="1">
        <v>46</v>
      </c>
      <c r="B88" s="1">
        <v>72</v>
      </c>
      <c r="C88" s="1" t="s">
        <v>159</v>
      </c>
      <c r="D88" s="2" t="s">
        <v>160</v>
      </c>
      <c r="E88" s="2">
        <v>8.5</v>
      </c>
      <c r="F88" s="2">
        <v>0.77</v>
      </c>
      <c r="G88" s="2">
        <v>0.48</v>
      </c>
    </row>
    <row r="89" spans="1:7" ht="30" x14ac:dyDescent="0.25">
      <c r="A89" s="1">
        <v>46</v>
      </c>
      <c r="B89" s="1">
        <v>73</v>
      </c>
      <c r="C89" s="1" t="s">
        <v>161</v>
      </c>
      <c r="D89" s="2" t="s">
        <v>162</v>
      </c>
      <c r="E89" s="2">
        <v>8.5</v>
      </c>
      <c r="F89" s="2">
        <v>0.77</v>
      </c>
      <c r="G89" s="2">
        <v>0.48</v>
      </c>
    </row>
    <row r="90" spans="1:7" x14ac:dyDescent="0.25">
      <c r="A90" s="1">
        <v>46</v>
      </c>
      <c r="B90" s="1">
        <v>74</v>
      </c>
      <c r="C90" s="1" t="s">
        <v>163</v>
      </c>
      <c r="D90" s="2" t="s">
        <v>164</v>
      </c>
      <c r="E90" s="2">
        <v>8.5</v>
      </c>
      <c r="F90" s="2">
        <v>0.77</v>
      </c>
      <c r="G90" s="2">
        <v>0.48</v>
      </c>
    </row>
    <row r="91" spans="1:7" x14ac:dyDescent="0.25">
      <c r="A91" s="1">
        <v>46</v>
      </c>
      <c r="B91" s="1">
        <v>77</v>
      </c>
      <c r="C91" s="1" t="s">
        <v>165</v>
      </c>
      <c r="D91" s="2" t="s">
        <v>166</v>
      </c>
      <c r="E91" s="2">
        <v>8.5</v>
      </c>
      <c r="F91" s="2">
        <v>0.77</v>
      </c>
      <c r="G91" s="2">
        <v>0.48</v>
      </c>
    </row>
    <row r="92" spans="1:7" x14ac:dyDescent="0.25">
      <c r="A92" s="1">
        <v>46</v>
      </c>
      <c r="B92" s="1">
        <v>90</v>
      </c>
      <c r="C92" s="1" t="s">
        <v>167</v>
      </c>
      <c r="D92" s="2" t="s">
        <v>168</v>
      </c>
      <c r="E92" s="2">
        <v>8.5</v>
      </c>
      <c r="F92" s="2">
        <v>0.77</v>
      </c>
      <c r="G92" s="2">
        <v>0.48</v>
      </c>
    </row>
    <row r="93" spans="1:7" ht="30" x14ac:dyDescent="0.25">
      <c r="A93" s="1">
        <v>47</v>
      </c>
      <c r="B93" s="1">
        <v>0</v>
      </c>
      <c r="C93" s="1" t="s">
        <v>169</v>
      </c>
      <c r="D93" s="2" t="s">
        <v>308</v>
      </c>
      <c r="E93" s="2">
        <v>6.43</v>
      </c>
      <c r="F93" s="2">
        <v>0.57999999999999996</v>
      </c>
      <c r="G93" s="2">
        <v>0.36</v>
      </c>
    </row>
    <row r="94" spans="1:7" ht="30" x14ac:dyDescent="0.25">
      <c r="A94" s="1">
        <v>47</v>
      </c>
      <c r="B94" s="1">
        <v>30</v>
      </c>
      <c r="C94" s="1" t="s">
        <v>170</v>
      </c>
      <c r="D94" s="2" t="s">
        <v>171</v>
      </c>
      <c r="E94" s="2">
        <v>6.43</v>
      </c>
      <c r="F94" s="2">
        <v>0.57999999999999996</v>
      </c>
      <c r="G94" s="2">
        <v>0.36</v>
      </c>
    </row>
    <row r="95" spans="1:7" x14ac:dyDescent="0.25">
      <c r="A95" s="1">
        <v>49</v>
      </c>
      <c r="B95" s="1">
        <v>0</v>
      </c>
      <c r="C95" s="1" t="s">
        <v>172</v>
      </c>
      <c r="D95" s="2" t="s">
        <v>289</v>
      </c>
      <c r="E95" s="2">
        <v>8.5</v>
      </c>
      <c r="F95" s="2">
        <v>0.77</v>
      </c>
      <c r="G95" s="2">
        <v>0.48</v>
      </c>
    </row>
    <row r="96" spans="1:7" x14ac:dyDescent="0.25">
      <c r="A96" s="1">
        <v>49</v>
      </c>
      <c r="B96" s="1">
        <v>40</v>
      </c>
      <c r="C96" s="1" t="s">
        <v>173</v>
      </c>
      <c r="D96" s="2" t="s">
        <v>174</v>
      </c>
      <c r="E96" s="2">
        <v>8.5</v>
      </c>
      <c r="F96" s="2">
        <v>0.77</v>
      </c>
      <c r="G96" s="2">
        <v>0.48</v>
      </c>
    </row>
    <row r="97" spans="1:7" x14ac:dyDescent="0.25">
      <c r="A97" s="1">
        <v>50</v>
      </c>
      <c r="B97" s="1">
        <v>0</v>
      </c>
      <c r="C97" s="1" t="s">
        <v>175</v>
      </c>
      <c r="D97" s="2" t="s">
        <v>176</v>
      </c>
      <c r="E97" s="2">
        <v>13.13</v>
      </c>
      <c r="F97" s="2">
        <v>1.19</v>
      </c>
      <c r="G97" s="2">
        <v>0.74</v>
      </c>
    </row>
    <row r="98" spans="1:7" x14ac:dyDescent="0.25">
      <c r="A98" s="1">
        <v>51</v>
      </c>
      <c r="B98" s="1">
        <v>0</v>
      </c>
      <c r="C98" s="1" t="s">
        <v>177</v>
      </c>
      <c r="D98" s="2" t="s">
        <v>178</v>
      </c>
      <c r="E98" s="2">
        <v>8.5</v>
      </c>
      <c r="F98" s="2">
        <v>0.77</v>
      </c>
      <c r="G98" s="2">
        <v>0.48</v>
      </c>
    </row>
    <row r="99" spans="1:7" x14ac:dyDescent="0.25">
      <c r="A99" s="1">
        <v>52</v>
      </c>
      <c r="B99" s="1">
        <v>0</v>
      </c>
      <c r="C99" s="1" t="s">
        <v>179</v>
      </c>
      <c r="D99" s="2" t="s">
        <v>309</v>
      </c>
      <c r="E99" s="2">
        <v>8.5</v>
      </c>
      <c r="F99" s="2">
        <v>0.77</v>
      </c>
      <c r="G99" s="2">
        <v>0.48</v>
      </c>
    </row>
    <row r="100" spans="1:7" x14ac:dyDescent="0.25">
      <c r="A100" s="1">
        <v>52</v>
      </c>
      <c r="B100" s="1">
        <v>21</v>
      </c>
      <c r="C100" s="1" t="s">
        <v>180</v>
      </c>
      <c r="D100" s="2" t="s">
        <v>181</v>
      </c>
      <c r="E100" s="2">
        <v>6.43</v>
      </c>
      <c r="F100" s="2">
        <v>0.57999999999999996</v>
      </c>
      <c r="G100" s="2">
        <v>0.36</v>
      </c>
    </row>
    <row r="101" spans="1:7" x14ac:dyDescent="0.25">
      <c r="A101" s="1">
        <v>53</v>
      </c>
      <c r="B101" s="1">
        <v>0</v>
      </c>
      <c r="C101" s="1" t="s">
        <v>182</v>
      </c>
      <c r="D101" s="2" t="s">
        <v>183</v>
      </c>
      <c r="E101" s="2">
        <v>6.43</v>
      </c>
      <c r="F101" s="2">
        <v>0.57999999999999996</v>
      </c>
      <c r="G101" s="2">
        <v>0.36</v>
      </c>
    </row>
    <row r="102" spans="1:7" x14ac:dyDescent="0.25">
      <c r="A102" s="1">
        <v>55</v>
      </c>
      <c r="B102" s="1">
        <v>0</v>
      </c>
      <c r="C102" s="1" t="s">
        <v>184</v>
      </c>
      <c r="D102" s="2" t="s">
        <v>185</v>
      </c>
      <c r="E102" s="2">
        <v>4.28</v>
      </c>
      <c r="F102" s="2">
        <v>0.39</v>
      </c>
      <c r="G102" s="2">
        <v>0.24</v>
      </c>
    </row>
    <row r="103" spans="1:7" x14ac:dyDescent="0.25">
      <c r="A103" s="1">
        <v>56</v>
      </c>
      <c r="B103" s="1">
        <v>0</v>
      </c>
      <c r="C103" s="1" t="s">
        <v>186</v>
      </c>
      <c r="D103" s="2" t="s">
        <v>187</v>
      </c>
      <c r="E103" s="2">
        <v>4.28</v>
      </c>
      <c r="F103" s="2">
        <v>0.39</v>
      </c>
      <c r="G103" s="2">
        <v>0.24</v>
      </c>
    </row>
    <row r="104" spans="1:7" x14ac:dyDescent="0.25">
      <c r="A104" s="1">
        <v>58</v>
      </c>
      <c r="B104" s="1">
        <v>0</v>
      </c>
      <c r="C104" s="1" t="s">
        <v>188</v>
      </c>
      <c r="D104" s="2" t="s">
        <v>189</v>
      </c>
      <c r="E104" s="2">
        <v>6.43</v>
      </c>
      <c r="F104" s="2">
        <v>0.57999999999999996</v>
      </c>
      <c r="G104" s="2">
        <v>0.36</v>
      </c>
    </row>
    <row r="105" spans="1:7" ht="30" x14ac:dyDescent="0.25">
      <c r="A105" s="1">
        <v>59</v>
      </c>
      <c r="B105" s="1">
        <v>0</v>
      </c>
      <c r="C105" s="1" t="s">
        <v>190</v>
      </c>
      <c r="D105" s="2" t="s">
        <v>191</v>
      </c>
      <c r="E105" s="2">
        <v>4.28</v>
      </c>
      <c r="F105" s="2">
        <v>0.39</v>
      </c>
      <c r="G105" s="2">
        <v>0.24</v>
      </c>
    </row>
    <row r="106" spans="1:7" x14ac:dyDescent="0.25">
      <c r="A106" s="1">
        <v>60</v>
      </c>
      <c r="B106" s="1">
        <v>0</v>
      </c>
      <c r="C106" s="1" t="s">
        <v>192</v>
      </c>
      <c r="D106" s="2" t="s">
        <v>193</v>
      </c>
      <c r="E106" s="2">
        <v>4.28</v>
      </c>
      <c r="F106" s="2">
        <v>0.39</v>
      </c>
      <c r="G106" s="2">
        <v>0.24</v>
      </c>
    </row>
    <row r="107" spans="1:7" x14ac:dyDescent="0.25">
      <c r="A107" s="1">
        <v>61</v>
      </c>
      <c r="B107" s="1">
        <v>0</v>
      </c>
      <c r="C107" s="1" t="s">
        <v>194</v>
      </c>
      <c r="D107" s="2" t="s">
        <v>195</v>
      </c>
      <c r="E107" s="2">
        <v>6.43</v>
      </c>
      <c r="F107" s="2">
        <v>0.57999999999999996</v>
      </c>
      <c r="G107" s="2">
        <v>0.36</v>
      </c>
    </row>
    <row r="108" spans="1:7" ht="30" x14ac:dyDescent="0.25">
      <c r="A108" s="1">
        <v>62</v>
      </c>
      <c r="B108" s="1">
        <v>0</v>
      </c>
      <c r="C108" s="1" t="s">
        <v>196</v>
      </c>
      <c r="D108" s="2" t="s">
        <v>197</v>
      </c>
      <c r="E108" s="2">
        <v>6.43</v>
      </c>
      <c r="F108" s="2">
        <v>0.57999999999999996</v>
      </c>
      <c r="G108" s="2">
        <v>0.36</v>
      </c>
    </row>
    <row r="109" spans="1:7" x14ac:dyDescent="0.25">
      <c r="A109" s="1">
        <v>63</v>
      </c>
      <c r="B109" s="1">
        <v>0</v>
      </c>
      <c r="C109" s="1" t="s">
        <v>198</v>
      </c>
      <c r="D109" s="2" t="s">
        <v>310</v>
      </c>
      <c r="E109" s="2">
        <v>6.43</v>
      </c>
      <c r="F109" s="2">
        <v>0.57999999999999996</v>
      </c>
      <c r="G109" s="2">
        <v>0.36</v>
      </c>
    </row>
    <row r="110" spans="1:7" x14ac:dyDescent="0.25">
      <c r="A110" s="1">
        <v>63</v>
      </c>
      <c r="B110" s="1">
        <v>91</v>
      </c>
      <c r="C110" s="1" t="s">
        <v>282</v>
      </c>
      <c r="D110" s="2" t="s">
        <v>284</v>
      </c>
      <c r="E110" s="2">
        <v>4.28</v>
      </c>
      <c r="F110" s="2">
        <v>0.39</v>
      </c>
      <c r="G110" s="2">
        <v>0.24</v>
      </c>
    </row>
    <row r="111" spans="1:7" x14ac:dyDescent="0.25">
      <c r="A111" s="1">
        <v>64</v>
      </c>
      <c r="B111" s="1">
        <v>0</v>
      </c>
      <c r="C111" s="1" t="s">
        <v>199</v>
      </c>
      <c r="D111" s="2" t="s">
        <v>200</v>
      </c>
      <c r="E111" s="2">
        <v>4.28</v>
      </c>
      <c r="F111" s="2">
        <v>0.39</v>
      </c>
      <c r="G111" s="2">
        <v>0.24</v>
      </c>
    </row>
    <row r="112" spans="1:7" ht="30" x14ac:dyDescent="0.25">
      <c r="A112" s="1">
        <v>65</v>
      </c>
      <c r="B112" s="1">
        <v>0</v>
      </c>
      <c r="C112" s="1" t="s">
        <v>201</v>
      </c>
      <c r="D112" s="2" t="s">
        <v>202</v>
      </c>
      <c r="E112" s="2">
        <v>4.28</v>
      </c>
      <c r="F112" s="2">
        <v>0.39</v>
      </c>
      <c r="G112" s="2">
        <v>0.24</v>
      </c>
    </row>
    <row r="113" spans="1:7" x14ac:dyDescent="0.25">
      <c r="A113" s="1">
        <v>66</v>
      </c>
      <c r="B113" s="1">
        <v>0</v>
      </c>
      <c r="C113" s="1" t="s">
        <v>203</v>
      </c>
      <c r="D113" s="2" t="s">
        <v>204</v>
      </c>
      <c r="E113" s="2">
        <v>4.28</v>
      </c>
      <c r="F113" s="2">
        <v>0.39</v>
      </c>
      <c r="G113" s="2">
        <v>0.24</v>
      </c>
    </row>
    <row r="114" spans="1:7" x14ac:dyDescent="0.25">
      <c r="A114" s="1">
        <v>68</v>
      </c>
      <c r="B114" s="1">
        <v>0</v>
      </c>
      <c r="C114" s="1" t="s">
        <v>205</v>
      </c>
      <c r="D114" s="2" t="s">
        <v>206</v>
      </c>
      <c r="E114" s="2">
        <v>6.43</v>
      </c>
      <c r="F114" s="2">
        <v>0.57999999999999996</v>
      </c>
      <c r="G114" s="2">
        <v>0.36</v>
      </c>
    </row>
    <row r="115" spans="1:7" x14ac:dyDescent="0.25">
      <c r="A115" s="1">
        <v>69</v>
      </c>
      <c r="B115" s="1">
        <v>0</v>
      </c>
      <c r="C115" s="1" t="s">
        <v>207</v>
      </c>
      <c r="D115" s="2" t="s">
        <v>208</v>
      </c>
      <c r="E115" s="2">
        <v>4.28</v>
      </c>
      <c r="F115" s="2">
        <v>0.39</v>
      </c>
      <c r="G115" s="2">
        <v>0.24</v>
      </c>
    </row>
    <row r="116" spans="1:7" ht="30" x14ac:dyDescent="0.25">
      <c r="A116" s="1">
        <v>70</v>
      </c>
      <c r="B116" s="1">
        <v>0</v>
      </c>
      <c r="C116" s="1" t="s">
        <v>209</v>
      </c>
      <c r="D116" s="2" t="s">
        <v>210</v>
      </c>
      <c r="E116" s="2">
        <v>6.43</v>
      </c>
      <c r="F116" s="2">
        <v>0.57999999999999996</v>
      </c>
      <c r="G116" s="2">
        <v>0.36</v>
      </c>
    </row>
    <row r="117" spans="1:7" ht="30" x14ac:dyDescent="0.25">
      <c r="A117" s="1">
        <v>71</v>
      </c>
      <c r="B117" s="1">
        <v>0</v>
      </c>
      <c r="C117" s="1" t="s">
        <v>211</v>
      </c>
      <c r="D117" s="2" t="s">
        <v>212</v>
      </c>
      <c r="E117" s="2">
        <v>6.43</v>
      </c>
      <c r="F117" s="2">
        <v>0.57999999999999996</v>
      </c>
      <c r="G117" s="2">
        <v>0.36</v>
      </c>
    </row>
    <row r="118" spans="1:7" x14ac:dyDescent="0.25">
      <c r="A118" s="1">
        <v>72</v>
      </c>
      <c r="B118" s="1">
        <v>0</v>
      </c>
      <c r="C118" s="1" t="s">
        <v>213</v>
      </c>
      <c r="D118" s="2" t="s">
        <v>214</v>
      </c>
      <c r="E118" s="2">
        <v>6.43</v>
      </c>
      <c r="F118" s="2">
        <v>0.57999999999999996</v>
      </c>
      <c r="G118" s="2">
        <v>0.36</v>
      </c>
    </row>
    <row r="119" spans="1:7" x14ac:dyDescent="0.25">
      <c r="A119" s="1">
        <v>73</v>
      </c>
      <c r="B119" s="1">
        <v>0</v>
      </c>
      <c r="C119" s="1" t="s">
        <v>215</v>
      </c>
      <c r="D119" s="2" t="s">
        <v>216</v>
      </c>
      <c r="E119" s="2">
        <v>6.43</v>
      </c>
      <c r="F119" s="2">
        <v>0.57999999999999996</v>
      </c>
      <c r="G119" s="2">
        <v>0.36</v>
      </c>
    </row>
    <row r="120" spans="1:7" x14ac:dyDescent="0.25">
      <c r="A120" s="1">
        <v>74</v>
      </c>
      <c r="B120" s="1">
        <v>0</v>
      </c>
      <c r="C120" s="1" t="s">
        <v>217</v>
      </c>
      <c r="D120" s="2" t="s">
        <v>311</v>
      </c>
      <c r="E120" s="2">
        <v>6.43</v>
      </c>
      <c r="F120" s="2">
        <v>0.57999999999999996</v>
      </c>
      <c r="G120" s="2">
        <v>0.36</v>
      </c>
    </row>
    <row r="121" spans="1:7" x14ac:dyDescent="0.25">
      <c r="A121" s="1">
        <v>74</v>
      </c>
      <c r="B121" s="1">
        <v>20</v>
      </c>
      <c r="C121" s="1" t="s">
        <v>218</v>
      </c>
      <c r="D121" s="2" t="s">
        <v>219</v>
      </c>
      <c r="E121" s="2">
        <v>4.28</v>
      </c>
      <c r="F121" s="2">
        <v>0.39</v>
      </c>
      <c r="G121" s="2">
        <v>0.24</v>
      </c>
    </row>
    <row r="122" spans="1:7" x14ac:dyDescent="0.25">
      <c r="A122" s="1">
        <v>75</v>
      </c>
      <c r="B122" s="1">
        <v>0</v>
      </c>
      <c r="C122" s="1" t="s">
        <v>220</v>
      </c>
      <c r="D122" s="2" t="s">
        <v>221</v>
      </c>
      <c r="E122" s="2">
        <v>6.43</v>
      </c>
      <c r="F122" s="2">
        <v>0.57999999999999996</v>
      </c>
      <c r="G122" s="2">
        <v>0.36</v>
      </c>
    </row>
    <row r="123" spans="1:7" x14ac:dyDescent="0.25">
      <c r="A123" s="1">
        <v>77</v>
      </c>
      <c r="B123" s="1">
        <v>0</v>
      </c>
      <c r="C123" s="1" t="s">
        <v>222</v>
      </c>
      <c r="D123" s="2" t="s">
        <v>223</v>
      </c>
      <c r="E123" s="2">
        <v>6.43</v>
      </c>
      <c r="F123" s="2">
        <v>0.57999999999999996</v>
      </c>
      <c r="G123" s="2">
        <v>0.36</v>
      </c>
    </row>
    <row r="124" spans="1:7" x14ac:dyDescent="0.25">
      <c r="A124" s="1">
        <v>78</v>
      </c>
      <c r="B124" s="1">
        <v>0</v>
      </c>
      <c r="C124" s="1" t="s">
        <v>224</v>
      </c>
      <c r="D124" s="2" t="s">
        <v>312</v>
      </c>
      <c r="E124" s="2">
        <v>6.43</v>
      </c>
      <c r="F124" s="2">
        <v>0.57999999999999996</v>
      </c>
      <c r="G124" s="2">
        <v>0.36</v>
      </c>
    </row>
    <row r="125" spans="1:7" x14ac:dyDescent="0.25">
      <c r="A125" s="1">
        <v>78</v>
      </c>
      <c r="B125" s="1">
        <v>10</v>
      </c>
      <c r="C125" s="1" t="s">
        <v>225</v>
      </c>
      <c r="D125" s="2" t="s">
        <v>226</v>
      </c>
      <c r="E125" s="2">
        <v>6.43</v>
      </c>
      <c r="F125" s="2">
        <v>0.57999999999999996</v>
      </c>
      <c r="G125" s="2">
        <v>0.36</v>
      </c>
    </row>
    <row r="126" spans="1:7" ht="30" x14ac:dyDescent="0.25">
      <c r="A126" s="1">
        <v>79</v>
      </c>
      <c r="B126" s="1">
        <v>0</v>
      </c>
      <c r="C126" s="1" t="s">
        <v>227</v>
      </c>
      <c r="D126" s="2" t="s">
        <v>228</v>
      </c>
      <c r="E126" s="2">
        <v>6.43</v>
      </c>
      <c r="F126" s="2">
        <v>0.57999999999999996</v>
      </c>
      <c r="G126" s="2">
        <v>0.36</v>
      </c>
    </row>
    <row r="127" spans="1:7" x14ac:dyDescent="0.25">
      <c r="A127" s="1">
        <v>80</v>
      </c>
      <c r="B127" s="1">
        <v>0</v>
      </c>
      <c r="C127" s="1" t="s">
        <v>229</v>
      </c>
      <c r="D127" s="2" t="s">
        <v>230</v>
      </c>
      <c r="E127" s="2">
        <v>8.5</v>
      </c>
      <c r="F127" s="2">
        <v>0.77</v>
      </c>
      <c r="G127" s="2">
        <v>0.48</v>
      </c>
    </row>
    <row r="128" spans="1:7" x14ac:dyDescent="0.25">
      <c r="A128" s="1">
        <v>81</v>
      </c>
      <c r="B128" s="1">
        <v>0</v>
      </c>
      <c r="C128" s="1" t="s">
        <v>231</v>
      </c>
      <c r="D128" s="2" t="s">
        <v>313</v>
      </c>
      <c r="E128" s="2">
        <v>8.5</v>
      </c>
      <c r="F128" s="2">
        <v>0.77</v>
      </c>
      <c r="G128" s="2">
        <v>0.48</v>
      </c>
    </row>
    <row r="129" spans="1:7" x14ac:dyDescent="0.25">
      <c r="A129" s="1">
        <v>81</v>
      </c>
      <c r="B129" s="1">
        <v>10</v>
      </c>
      <c r="C129" s="1" t="s">
        <v>232</v>
      </c>
      <c r="D129" s="2" t="s">
        <v>233</v>
      </c>
      <c r="E129" s="2">
        <v>6.43</v>
      </c>
      <c r="F129" s="2">
        <v>0.57999999999999996</v>
      </c>
      <c r="G129" s="2">
        <v>0.36</v>
      </c>
    </row>
    <row r="130" spans="1:7" ht="30" x14ac:dyDescent="0.25">
      <c r="A130" s="1">
        <v>82</v>
      </c>
      <c r="B130" s="1">
        <v>0</v>
      </c>
      <c r="C130" s="1" t="s">
        <v>234</v>
      </c>
      <c r="D130" s="2" t="s">
        <v>314</v>
      </c>
      <c r="E130" s="2">
        <v>6.43</v>
      </c>
      <c r="F130" s="2">
        <v>0.57999999999999996</v>
      </c>
      <c r="G130" s="2">
        <v>0.36</v>
      </c>
    </row>
    <row r="131" spans="1:7" x14ac:dyDescent="0.25">
      <c r="A131" s="1">
        <v>82</v>
      </c>
      <c r="B131" s="1">
        <v>20</v>
      </c>
      <c r="C131" s="1" t="s">
        <v>235</v>
      </c>
      <c r="D131" s="2" t="s">
        <v>236</v>
      </c>
      <c r="E131" s="2">
        <v>6.43</v>
      </c>
      <c r="F131" s="2">
        <v>0.57999999999999996</v>
      </c>
      <c r="G131" s="2">
        <v>0.36</v>
      </c>
    </row>
    <row r="132" spans="1:7" x14ac:dyDescent="0.25">
      <c r="A132" s="1">
        <v>82</v>
      </c>
      <c r="B132" s="1">
        <v>92</v>
      </c>
      <c r="C132" s="1" t="s">
        <v>237</v>
      </c>
      <c r="D132" s="2" t="s">
        <v>238</v>
      </c>
      <c r="E132" s="2">
        <v>8.5</v>
      </c>
      <c r="F132" s="2">
        <v>0.77</v>
      </c>
      <c r="G132" s="2">
        <v>0.48</v>
      </c>
    </row>
    <row r="133" spans="1:7" ht="30" x14ac:dyDescent="0.25">
      <c r="A133" s="1">
        <v>84</v>
      </c>
      <c r="B133" s="1">
        <v>0</v>
      </c>
      <c r="C133" s="1" t="s">
        <v>239</v>
      </c>
      <c r="D133" s="2" t="s">
        <v>315</v>
      </c>
      <c r="E133" s="2">
        <v>6.43</v>
      </c>
      <c r="F133" s="2">
        <v>0.57999999999999996</v>
      </c>
      <c r="G133" s="2">
        <v>0.36</v>
      </c>
    </row>
    <row r="134" spans="1:7" x14ac:dyDescent="0.25">
      <c r="A134" s="1">
        <v>84</v>
      </c>
      <c r="B134" s="1">
        <v>20</v>
      </c>
      <c r="C134" s="1" t="s">
        <v>240</v>
      </c>
      <c r="D134" s="2" t="s">
        <v>241</v>
      </c>
      <c r="E134" s="2">
        <v>8.5</v>
      </c>
      <c r="F134" s="2">
        <v>0.77</v>
      </c>
      <c r="G134" s="2">
        <v>0.48</v>
      </c>
    </row>
    <row r="135" spans="1:7" x14ac:dyDescent="0.25">
      <c r="A135" s="1">
        <v>85</v>
      </c>
      <c r="B135" s="1">
        <v>0</v>
      </c>
      <c r="C135" s="1" t="s">
        <v>242</v>
      </c>
      <c r="D135" s="2" t="s">
        <v>243</v>
      </c>
      <c r="E135" s="2">
        <v>4.28</v>
      </c>
      <c r="F135" s="2">
        <v>0.39</v>
      </c>
      <c r="G135" s="2">
        <v>0.24</v>
      </c>
    </row>
    <row r="136" spans="1:7" x14ac:dyDescent="0.25">
      <c r="A136" s="1">
        <v>86</v>
      </c>
      <c r="B136" s="1">
        <v>0</v>
      </c>
      <c r="C136" s="1" t="s">
        <v>244</v>
      </c>
      <c r="D136" s="2" t="s">
        <v>288</v>
      </c>
      <c r="E136" s="2">
        <v>6.43</v>
      </c>
      <c r="F136" s="2">
        <v>0.57999999999999996</v>
      </c>
      <c r="G136" s="2">
        <v>0.36</v>
      </c>
    </row>
    <row r="137" spans="1:7" x14ac:dyDescent="0.25">
      <c r="A137" s="1">
        <v>86</v>
      </c>
      <c r="B137" s="1">
        <v>9</v>
      </c>
      <c r="C137" s="1">
        <v>869</v>
      </c>
      <c r="D137" s="2" t="s">
        <v>287</v>
      </c>
      <c r="E137" s="2">
        <v>6.43</v>
      </c>
      <c r="F137" s="2">
        <v>0.57999999999999996</v>
      </c>
      <c r="G137" s="2">
        <v>0.36</v>
      </c>
    </row>
    <row r="138" spans="1:7" x14ac:dyDescent="0.25">
      <c r="A138" s="1">
        <v>87</v>
      </c>
      <c r="B138" s="1">
        <v>0</v>
      </c>
      <c r="C138" s="1" t="s">
        <v>245</v>
      </c>
      <c r="D138" s="2" t="s">
        <v>246</v>
      </c>
      <c r="E138" s="2">
        <v>6.43</v>
      </c>
      <c r="F138" s="2">
        <v>0.57999999999999996</v>
      </c>
      <c r="G138" s="2">
        <v>0.36</v>
      </c>
    </row>
    <row r="139" spans="1:7" x14ac:dyDescent="0.25">
      <c r="A139" s="1">
        <v>88</v>
      </c>
      <c r="B139" s="1">
        <v>0</v>
      </c>
      <c r="C139" s="1" t="s">
        <v>247</v>
      </c>
      <c r="D139" s="2" t="s">
        <v>248</v>
      </c>
      <c r="E139" s="2">
        <v>6.43</v>
      </c>
      <c r="F139" s="2">
        <v>0.57999999999999996</v>
      </c>
      <c r="G139" s="2">
        <v>0.36</v>
      </c>
    </row>
    <row r="140" spans="1:7" x14ac:dyDescent="0.25">
      <c r="A140" s="1">
        <v>90</v>
      </c>
      <c r="B140" s="1">
        <v>0</v>
      </c>
      <c r="C140" s="1" t="s">
        <v>249</v>
      </c>
      <c r="D140" s="2" t="s">
        <v>250</v>
      </c>
      <c r="E140" s="2">
        <v>4.28</v>
      </c>
      <c r="F140" s="2">
        <v>0.39</v>
      </c>
      <c r="G140" s="2">
        <v>0.24</v>
      </c>
    </row>
    <row r="141" spans="1:7" ht="30" x14ac:dyDescent="0.25">
      <c r="A141" s="1">
        <v>91</v>
      </c>
      <c r="B141" s="1">
        <v>0</v>
      </c>
      <c r="C141" s="1" t="s">
        <v>251</v>
      </c>
      <c r="D141" s="2" t="s">
        <v>316</v>
      </c>
      <c r="E141" s="2">
        <v>4.28</v>
      </c>
      <c r="F141" s="2">
        <v>0.39</v>
      </c>
      <c r="G141" s="2">
        <v>0.24</v>
      </c>
    </row>
    <row r="142" spans="1:7" ht="30" x14ac:dyDescent="0.25">
      <c r="A142" s="1">
        <v>91</v>
      </c>
      <c r="B142" s="1">
        <v>4</v>
      </c>
      <c r="C142" s="1" t="s">
        <v>252</v>
      </c>
      <c r="D142" s="2" t="s">
        <v>253</v>
      </c>
      <c r="E142" s="2">
        <v>8.5</v>
      </c>
      <c r="F142" s="2">
        <v>0.77</v>
      </c>
      <c r="G142" s="2">
        <v>0.48</v>
      </c>
    </row>
    <row r="143" spans="1:7" x14ac:dyDescent="0.25">
      <c r="A143" s="1">
        <v>92</v>
      </c>
      <c r="B143" s="1">
        <v>0</v>
      </c>
      <c r="C143" s="1" t="s">
        <v>254</v>
      </c>
      <c r="D143" s="2" t="s">
        <v>255</v>
      </c>
      <c r="E143" s="2">
        <v>4.28</v>
      </c>
      <c r="F143" s="2">
        <v>0.39</v>
      </c>
      <c r="G143" s="2">
        <v>0.24</v>
      </c>
    </row>
    <row r="144" spans="1:7" x14ac:dyDescent="0.25">
      <c r="A144" s="1">
        <v>93</v>
      </c>
      <c r="B144" s="1">
        <v>0</v>
      </c>
      <c r="C144" s="1" t="s">
        <v>256</v>
      </c>
      <c r="D144" s="2" t="s">
        <v>257</v>
      </c>
      <c r="E144" s="2">
        <v>8.5</v>
      </c>
      <c r="F144" s="2">
        <v>0.77</v>
      </c>
      <c r="G144" s="2">
        <v>0.48</v>
      </c>
    </row>
    <row r="145" spans="1:7" x14ac:dyDescent="0.25">
      <c r="A145" s="1">
        <v>94</v>
      </c>
      <c r="B145" s="1">
        <v>0</v>
      </c>
      <c r="C145" s="1" t="s">
        <v>258</v>
      </c>
      <c r="D145" s="2" t="s">
        <v>259</v>
      </c>
      <c r="E145" s="2">
        <v>6.43</v>
      </c>
      <c r="F145" s="2">
        <v>0.57999999999999996</v>
      </c>
      <c r="G145" s="2">
        <v>0.36</v>
      </c>
    </row>
    <row r="146" spans="1:7" ht="30" x14ac:dyDescent="0.25">
      <c r="A146" s="1">
        <v>95</v>
      </c>
      <c r="B146" s="1">
        <v>0</v>
      </c>
      <c r="C146" s="1" t="s">
        <v>260</v>
      </c>
      <c r="D146" s="2" t="s">
        <v>317</v>
      </c>
      <c r="E146" s="2">
        <v>8.5</v>
      </c>
      <c r="F146" s="2">
        <v>0.77</v>
      </c>
      <c r="G146" s="2">
        <v>0.48</v>
      </c>
    </row>
    <row r="147" spans="1:7" x14ac:dyDescent="0.25">
      <c r="A147" s="1">
        <v>95</v>
      </c>
      <c r="B147" s="1">
        <v>24</v>
      </c>
      <c r="C147" s="1" t="s">
        <v>261</v>
      </c>
      <c r="D147" s="2" t="s">
        <v>262</v>
      </c>
      <c r="E147" s="2">
        <v>13.13</v>
      </c>
      <c r="F147" s="2">
        <v>1.19</v>
      </c>
      <c r="G147" s="2">
        <v>0.74</v>
      </c>
    </row>
    <row r="148" spans="1:7" x14ac:dyDescent="0.25">
      <c r="A148" s="1">
        <v>96</v>
      </c>
      <c r="B148" s="1">
        <v>0</v>
      </c>
      <c r="C148" s="1" t="s">
        <v>263</v>
      </c>
      <c r="D148" s="2" t="s">
        <v>318</v>
      </c>
      <c r="E148" s="2">
        <v>6.43</v>
      </c>
      <c r="F148" s="2">
        <v>0.57999999999999996</v>
      </c>
      <c r="G148" s="2">
        <v>0.36</v>
      </c>
    </row>
    <row r="149" spans="1:7" x14ac:dyDescent="0.25">
      <c r="A149" s="1">
        <v>96</v>
      </c>
      <c r="B149" s="1">
        <v>2</v>
      </c>
      <c r="C149" s="1" t="s">
        <v>264</v>
      </c>
      <c r="D149" s="2" t="s">
        <v>265</v>
      </c>
      <c r="E149" s="2">
        <v>4.28</v>
      </c>
      <c r="F149" s="2">
        <v>0.39</v>
      </c>
      <c r="G149" s="2">
        <v>0.24</v>
      </c>
    </row>
    <row r="150" spans="1:7" x14ac:dyDescent="0.25">
      <c r="A150" s="1">
        <v>96</v>
      </c>
      <c r="B150" s="1">
        <v>3</v>
      </c>
      <c r="C150" s="1" t="s">
        <v>266</v>
      </c>
      <c r="D150" s="2" t="s">
        <v>267</v>
      </c>
      <c r="E150" s="2">
        <v>8.5</v>
      </c>
      <c r="F150" s="2">
        <v>0.77</v>
      </c>
      <c r="G150" s="2">
        <v>0.48</v>
      </c>
    </row>
    <row r="151" spans="1:7" x14ac:dyDescent="0.25">
      <c r="A151" s="1">
        <v>96</v>
      </c>
      <c r="B151" s="1">
        <v>9</v>
      </c>
      <c r="C151" s="1" t="s">
        <v>268</v>
      </c>
      <c r="D151" s="2" t="s">
        <v>269</v>
      </c>
      <c r="E151" s="2">
        <v>6.43</v>
      </c>
      <c r="F151" s="2">
        <v>0.57999999999999996</v>
      </c>
      <c r="G151" s="2">
        <v>0.36</v>
      </c>
    </row>
    <row r="152" spans="1:7" ht="30" x14ac:dyDescent="0.25">
      <c r="A152" s="1">
        <v>97</v>
      </c>
      <c r="B152" s="1">
        <v>0</v>
      </c>
      <c r="C152" s="1" t="s">
        <v>270</v>
      </c>
      <c r="D152" s="2" t="s">
        <v>271</v>
      </c>
      <c r="E152" s="2">
        <v>4.28</v>
      </c>
      <c r="F152" s="2">
        <v>0.39</v>
      </c>
      <c r="G152" s="2">
        <v>0.24</v>
      </c>
    </row>
    <row r="153" spans="1:7" x14ac:dyDescent="0.25">
      <c r="A153" s="1">
        <v>99</v>
      </c>
      <c r="B153" s="1">
        <v>0</v>
      </c>
      <c r="C153" s="1" t="s">
        <v>272</v>
      </c>
      <c r="D153" s="2" t="s">
        <v>273</v>
      </c>
      <c r="E153" s="2">
        <v>6.43</v>
      </c>
      <c r="F153" s="2">
        <v>0.57999999999999996</v>
      </c>
      <c r="G153" s="2">
        <v>0.36</v>
      </c>
    </row>
  </sheetData>
  <dataConsolidate/>
  <customSheetViews>
    <customSheetView guid="{F485A19D-47A9-4608-A243-871D5714A0AC}" hiddenRows="1" state="hidden" topLeftCell="A142">
      <selection activeCell="D8" sqref="D8:D156"/>
      <pageMargins left="0.7" right="0.7" top="0.75" bottom="0.75" header="0.3" footer="0.3"/>
      <pageSetup paperSize="9" orientation="portrait" horizontalDpi="525" verticalDpi="525" r:id="rId1"/>
    </customSheetView>
  </customSheetViews>
  <pageMargins left="0.7" right="0.7" top="0.75" bottom="0.75" header="0.3" footer="0.3"/>
  <pageSetup paperSize="9" orientation="portrait" horizontalDpi="525" verticalDpi="525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25EB90631DEF41A66621140DA3A7A6" ma:contentTypeVersion="1" ma:contentTypeDescription="Crear nuevo documento." ma:contentTypeScope="" ma:versionID="50b7109d2430c9fb6e6576b4c4802f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8a20f4b6d397ba151082572907d6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26F9B9-0F93-4541-9C69-F4A94AF4F63B}"/>
</file>

<file path=customXml/itemProps2.xml><?xml version="1.0" encoding="utf-8"?>
<ds:datastoreItem xmlns:ds="http://schemas.openxmlformats.org/officeDocument/2006/customXml" ds:itemID="{0CDD1C54-0364-4300-A7E6-C373ACC3BE35}"/>
</file>

<file path=customXml/itemProps3.xml><?xml version="1.0" encoding="utf-8"?>
<ds:datastoreItem xmlns:ds="http://schemas.openxmlformats.org/officeDocument/2006/customXml" ds:itemID="{D318774C-1572-43C4-B717-8A7928797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Calcula-BONUS</vt:lpstr>
      <vt:lpstr>Índices</vt:lpstr>
      <vt:lpstr>Año</vt:lpstr>
      <vt:lpstr>Año_ant_2015</vt:lpstr>
      <vt:lpstr>Cotiz_ultimos_4años</vt:lpstr>
      <vt:lpstr>Cotización</vt:lpstr>
      <vt:lpstr>Cotización_ant_2015</vt:lpstr>
      <vt:lpstr>Ultimos_4_años</vt:lpstr>
    </vt:vector>
  </TitlesOfParts>
  <Company>FREMAP, Mutua de A.T. 061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ciruja99</dc:creator>
  <cp:lastModifiedBy>De Amo Nieto, Rosa María</cp:lastModifiedBy>
  <cp:lastPrinted>2013-02-06T13:32:04Z</cp:lastPrinted>
  <dcterms:created xsi:type="dcterms:W3CDTF">2011-02-01T18:34:19Z</dcterms:created>
  <dcterms:modified xsi:type="dcterms:W3CDTF">2016-03-31T14:37:21Z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0x010100BF25EB90631DEF41A66621140DA3A7A6</vt:lpwstr>
  </property>
</Properties>
</file>